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updateLinks="never" codeName="Ta_delovni_zvezek" defaultThemeVersion="124226"/>
  <mc:AlternateContent xmlns:mc="http://schemas.openxmlformats.org/markup-compatibility/2006">
    <mc:Choice Requires="x15">
      <x15ac:absPath xmlns:x15ac="http://schemas.microsoft.com/office/spreadsheetml/2010/11/ac" url="http://dokumenti.zzzs.si/osebno/z270053/Documents/TABELE_služba/NADOMEST/"/>
    </mc:Choice>
  </mc:AlternateContent>
  <xr:revisionPtr revIDLastSave="0" documentId="14_{DA653FF3-EA2A-4B76-B476-CF58ADA0D747}" xr6:coauthVersionLast="44" xr6:coauthVersionMax="44" xr10:uidLastSave="{00000000-0000-0000-0000-000000000000}"/>
  <bookViews>
    <workbookView xWindow="-108" yWindow="-108" windowWidth="23256" windowHeight="12576" tabRatio="712" xr2:uid="{00000000-000D-0000-FFFF-FFFF00000000}"/>
  </bookViews>
  <sheets>
    <sheet name="Navodila" sheetId="30" r:id="rId1"/>
    <sheet name="šifrant" sheetId="41" state="hidden" r:id="rId2"/>
    <sheet name="skriti šifrant" sheetId="42" state="hidden" r:id="rId3"/>
    <sheet name="1.obr." sheetId="16" r:id="rId4"/>
    <sheet name="2.obr." sheetId="32" r:id="rId5"/>
    <sheet name="3.obr." sheetId="33" r:id="rId6"/>
    <sheet name="4.obr." sheetId="34" r:id="rId7"/>
    <sheet name="5.obr." sheetId="35" r:id="rId8"/>
    <sheet name="6.obr." sheetId="36" r:id="rId9"/>
    <sheet name="7.obr." sheetId="37" r:id="rId10"/>
    <sheet name="8.obr." sheetId="38" r:id="rId11"/>
    <sheet name="zahtevek" sheetId="17" r:id="rId12"/>
    <sheet name="Posebni delovni koledar" sheetId="43" r:id="rId13"/>
  </sheets>
  <externalReferences>
    <externalReference r:id="rId14"/>
  </externalReferences>
  <definedNames>
    <definedName name="seznam">'1.obr.'!#REF!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4" i="38" l="1"/>
  <c r="H21" i="38" s="1"/>
  <c r="H22" i="38" s="1"/>
  <c r="E13" i="38"/>
  <c r="D11" i="38"/>
  <c r="D14" i="37"/>
  <c r="H21" i="37" s="1"/>
  <c r="H22" i="37" s="1"/>
  <c r="E13" i="37"/>
  <c r="D11" i="37"/>
  <c r="D14" i="36"/>
  <c r="H21" i="36" s="1"/>
  <c r="H22" i="36" s="1"/>
  <c r="E13" i="36"/>
  <c r="D11" i="36"/>
  <c r="H22" i="35"/>
  <c r="H21" i="35"/>
  <c r="G16" i="35"/>
  <c r="G15" i="35"/>
  <c r="D14" i="35"/>
  <c r="E13" i="35"/>
  <c r="H12" i="35"/>
  <c r="G14" i="35" s="1"/>
  <c r="D11" i="35"/>
  <c r="H22" i="34"/>
  <c r="G15" i="34" s="1"/>
  <c r="H21" i="34"/>
  <c r="G16" i="34"/>
  <c r="D14" i="34"/>
  <c r="E13" i="34"/>
  <c r="D11" i="34"/>
  <c r="D14" i="33"/>
  <c r="H21" i="33" s="1"/>
  <c r="H22" i="33" s="1"/>
  <c r="E13" i="33"/>
  <c r="D11" i="33"/>
  <c r="D14" i="32"/>
  <c r="H21" i="32" s="1"/>
  <c r="H22" i="32" s="1"/>
  <c r="E13" i="32"/>
  <c r="D11" i="32"/>
  <c r="G15" i="38" l="1"/>
  <c r="H12" i="38"/>
  <c r="G17" i="38"/>
  <c r="G18" i="38"/>
  <c r="G16" i="38"/>
  <c r="G15" i="37"/>
  <c r="H12" i="37"/>
  <c r="G18" i="37"/>
  <c r="G16" i="37"/>
  <c r="G17" i="37"/>
  <c r="G15" i="36"/>
  <c r="H12" i="36"/>
  <c r="G17" i="36"/>
  <c r="G16" i="36"/>
  <c r="G18" i="36"/>
  <c r="G17" i="35"/>
  <c r="H11" i="35"/>
  <c r="G18" i="35"/>
  <c r="H23" i="35" s="1"/>
  <c r="H24" i="35" s="1"/>
  <c r="H26" i="35" s="1"/>
  <c r="G17" i="34"/>
  <c r="G18" i="34"/>
  <c r="H12" i="34"/>
  <c r="G15" i="33"/>
  <c r="H12" i="33"/>
  <c r="G18" i="33"/>
  <c r="G16" i="33"/>
  <c r="G17" i="33"/>
  <c r="G15" i="32"/>
  <c r="H12" i="32"/>
  <c r="G18" i="32"/>
  <c r="G17" i="32"/>
  <c r="G16" i="32"/>
  <c r="H11" i="38" l="1"/>
  <c r="G14" i="38"/>
  <c r="H23" i="38" s="1"/>
  <c r="H24" i="38" s="1"/>
  <c r="H26" i="38" s="1"/>
  <c r="H11" i="37"/>
  <c r="G14" i="37"/>
  <c r="H23" i="37" s="1"/>
  <c r="H24" i="37" s="1"/>
  <c r="H26" i="37" s="1"/>
  <c r="G14" i="36"/>
  <c r="H23" i="36" s="1"/>
  <c r="H24" i="36" s="1"/>
  <c r="H26" i="36" s="1"/>
  <c r="H11" i="36"/>
  <c r="G14" i="34"/>
  <c r="H23" i="34" s="1"/>
  <c r="H24" i="34" s="1"/>
  <c r="H26" i="34" s="1"/>
  <c r="H11" i="34"/>
  <c r="H11" i="33"/>
  <c r="G14" i="33"/>
  <c r="H23" i="33" s="1"/>
  <c r="H24" i="33" s="1"/>
  <c r="H26" i="33" s="1"/>
  <c r="G14" i="32"/>
  <c r="H23" i="32" s="1"/>
  <c r="H24" i="32" s="1"/>
  <c r="H26" i="32" s="1"/>
  <c r="H11" i="32"/>
  <c r="I25" i="17"/>
  <c r="I23" i="17"/>
  <c r="I21" i="17"/>
  <c r="I19" i="17"/>
  <c r="I17" i="17"/>
  <c r="I15" i="17"/>
  <c r="I13" i="17"/>
  <c r="I11" i="17"/>
  <c r="D11" i="16" l="1"/>
  <c r="H11" i="17" l="1"/>
  <c r="D14" i="16" l="1"/>
  <c r="H21" i="16" s="1"/>
  <c r="H22" i="16" s="1"/>
  <c r="C26" i="17" l="1"/>
  <c r="H25" i="17"/>
  <c r="H23" i="17"/>
  <c r="H21" i="17"/>
  <c r="H19" i="17"/>
  <c r="H17" i="17"/>
  <c r="H15" i="17"/>
  <c r="H13" i="17"/>
  <c r="O25" i="17" l="1"/>
  <c r="O23" i="17"/>
  <c r="O21" i="17"/>
  <c r="O19" i="17"/>
  <c r="O17" i="17"/>
  <c r="O15" i="17"/>
  <c r="O13" i="17"/>
  <c r="O11" i="17"/>
  <c r="L25" i="17"/>
  <c r="L23" i="17"/>
  <c r="L21" i="17"/>
  <c r="L19" i="17"/>
  <c r="L17" i="17"/>
  <c r="L15" i="17"/>
  <c r="L13" i="17"/>
  <c r="L11" i="17"/>
  <c r="K25" i="17"/>
  <c r="K23" i="17"/>
  <c r="K21" i="17"/>
  <c r="K19" i="17"/>
  <c r="K17" i="17"/>
  <c r="K15" i="17"/>
  <c r="K13" i="17"/>
  <c r="K11" i="17"/>
  <c r="J25" i="17" l="1"/>
  <c r="J23" i="17"/>
  <c r="J21" i="17"/>
  <c r="J19" i="17"/>
  <c r="J17" i="17"/>
  <c r="J15" i="17"/>
  <c r="J13" i="17"/>
  <c r="G25" i="17"/>
  <c r="G23" i="17"/>
  <c r="G21" i="17"/>
  <c r="G19" i="17"/>
  <c r="G17" i="17"/>
  <c r="G15" i="17"/>
  <c r="G13" i="17"/>
  <c r="G11" i="17"/>
  <c r="F25" i="17"/>
  <c r="F23" i="17"/>
  <c r="F21" i="17"/>
  <c r="F19" i="17"/>
  <c r="F17" i="17"/>
  <c r="F15" i="17"/>
  <c r="F13" i="17"/>
  <c r="E25" i="17"/>
  <c r="E23" i="17"/>
  <c r="E21" i="17"/>
  <c r="E19" i="17"/>
  <c r="E17" i="17"/>
  <c r="E15" i="17"/>
  <c r="E13" i="17"/>
  <c r="F11" i="17"/>
  <c r="E11" i="17"/>
  <c r="D26" i="17"/>
  <c r="D24" i="17"/>
  <c r="D22" i="17"/>
  <c r="D20" i="17"/>
  <c r="D18" i="17"/>
  <c r="D16" i="17"/>
  <c r="D14" i="17"/>
  <c r="C24" i="17"/>
  <c r="C22" i="17"/>
  <c r="C12" i="17"/>
  <c r="C20" i="17"/>
  <c r="C18" i="17"/>
  <c r="C16" i="17"/>
  <c r="C14" i="17"/>
  <c r="D12" i="17"/>
  <c r="M25" i="17" l="1"/>
  <c r="M23" i="17"/>
  <c r="M21" i="17"/>
  <c r="M19" i="17"/>
  <c r="M17" i="17"/>
  <c r="M15" i="17"/>
  <c r="M13" i="17"/>
  <c r="C25" i="17"/>
  <c r="C23" i="17"/>
  <c r="C21" i="17"/>
  <c r="C19" i="17"/>
  <c r="C17" i="17"/>
  <c r="C15" i="17"/>
  <c r="C13" i="17"/>
  <c r="D25" i="17"/>
  <c r="D21" i="17"/>
  <c r="D19" i="17"/>
  <c r="D17" i="17"/>
  <c r="D15" i="17"/>
  <c r="D13" i="17"/>
  <c r="C11" i="17"/>
  <c r="D11" i="17"/>
  <c r="B11" i="17"/>
  <c r="B13" i="17"/>
  <c r="B15" i="17"/>
  <c r="B25" i="17"/>
  <c r="B23" i="17"/>
  <c r="B21" i="17"/>
  <c r="B19" i="17"/>
  <c r="B17" i="17"/>
  <c r="P25" i="17" l="1"/>
  <c r="N25" i="17"/>
  <c r="P23" i="17"/>
  <c r="N23" i="17"/>
  <c r="P21" i="17"/>
  <c r="N21" i="17"/>
  <c r="P19" i="17"/>
  <c r="N19" i="17"/>
  <c r="P17" i="17"/>
  <c r="N17" i="17"/>
  <c r="P15" i="17"/>
  <c r="N15" i="17"/>
  <c r="P13" i="17"/>
  <c r="N13" i="17"/>
  <c r="O27" i="17" l="1"/>
  <c r="E13" i="16" l="1"/>
  <c r="D23" i="17" s="1"/>
  <c r="G18" i="16" l="1"/>
  <c r="G16" i="16"/>
  <c r="G17" i="16"/>
  <c r="G15" i="16"/>
  <c r="J11" i="17"/>
  <c r="J27" i="17" s="1"/>
  <c r="H12" i="16"/>
  <c r="H11" i="16" s="1"/>
  <c r="G14" i="16" s="1"/>
  <c r="H23" i="16" l="1"/>
  <c r="M11" i="17" s="1"/>
  <c r="M27" i="17" s="1"/>
  <c r="H24" i="16" l="1"/>
  <c r="N11" i="17" s="1"/>
  <c r="N27" i="17" s="1"/>
  <c r="H26" i="16" l="1"/>
  <c r="P11" i="17" s="1"/>
  <c r="P27"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Martina Copot</author>
    <author>KAZIMIR</author>
    <author>Administrator</author>
  </authors>
  <commentList>
    <comment ref="H7" authorId="0" shapeId="0" xr:uid="{00000000-0006-0000-0300-000002000000}">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0" shapeId="0" xr:uid="{00000000-0006-0000-0300-000003000000}">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0" shapeId="0" xr:uid="{00000000-0006-0000-0300-000004000000}">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0" shapeId="0" xr:uid="{00000000-0006-0000-0300-000005000000}">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D13" authorId="1" shapeId="0" xr:uid="{00000000-0006-0000-0300-000007000000}">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81"/>
            <rFont val="Tahoma"/>
            <family val="2"/>
            <charset val="238"/>
          </rPr>
          <t xml:space="preserve">
</t>
        </r>
      </text>
    </comment>
    <comment ref="D21" authorId="2" shapeId="0" xr:uid="{00000000-0006-0000-0300-00000C000000}">
      <text>
        <r>
          <rPr>
            <b/>
            <sz val="10"/>
            <color indexed="17"/>
            <rFont val="Tahoma"/>
            <family val="2"/>
            <charset val="238"/>
          </rPr>
          <t xml:space="preserve">znesek urne osnove za nadomestilo v breme delodajalca po ZDR ali kolektivni pogodbi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Martina Copot</author>
    <author>KAZIMIR</author>
    <author>Administrator</author>
  </authors>
  <commentList>
    <comment ref="H7" authorId="0" shapeId="0" xr:uid="{9BA606A7-7A1F-4FC3-ABF9-02A6B2968404}">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0" shapeId="0" xr:uid="{9F69F43E-2CB3-48BF-8975-B8E4C652613D}">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0" shapeId="0" xr:uid="{3E74B483-C730-452D-A68A-BE9494575ACB}">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0" shapeId="0" xr:uid="{EBBA215D-0D55-4788-B249-1CF6288C550C}">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D13" authorId="1" shapeId="0" xr:uid="{A2B81854-A3B6-49C2-B48E-EB54FB76A1C0}">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81"/>
            <rFont val="Tahoma"/>
            <family val="2"/>
            <charset val="238"/>
          </rPr>
          <t xml:space="preserve">
</t>
        </r>
      </text>
    </comment>
    <comment ref="D21" authorId="2" shapeId="0" xr:uid="{6785E686-5C16-49A6-A2E2-0EEA1DD242BA}">
      <text>
        <r>
          <rPr>
            <b/>
            <sz val="10"/>
            <color indexed="17"/>
            <rFont val="Tahoma"/>
            <family val="2"/>
            <charset val="238"/>
          </rPr>
          <t xml:space="preserve">znesek urne osnove za nadomestilo v breme delodajalca po ZDR ali kolektivni pogodbi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Martina Copot</author>
    <author>KAZIMIR</author>
    <author>Administrator</author>
  </authors>
  <commentList>
    <comment ref="H7" authorId="0" shapeId="0" xr:uid="{5E0EE9C2-9799-4087-8488-FD9FCC32E150}">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0" shapeId="0" xr:uid="{8DA70819-8CD1-4D86-8CFA-E58C00B27DBF}">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0" shapeId="0" xr:uid="{40EBE1DB-A22B-4AF6-AB9A-1196FCE9A010}">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0" shapeId="0" xr:uid="{00E29A3B-DE85-4759-9798-99CC58F27D4B}">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D13" authorId="1" shapeId="0" xr:uid="{6713AE7A-009E-40C1-8A9B-352F0C53998C}">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81"/>
            <rFont val="Tahoma"/>
            <family val="2"/>
            <charset val="238"/>
          </rPr>
          <t xml:space="preserve">
</t>
        </r>
      </text>
    </comment>
    <comment ref="D21" authorId="2" shapeId="0" xr:uid="{4F2A6673-82EB-42D2-B3A4-E98584DEBC22}">
      <text>
        <r>
          <rPr>
            <b/>
            <sz val="10"/>
            <color indexed="17"/>
            <rFont val="Tahoma"/>
            <family val="2"/>
            <charset val="238"/>
          </rPr>
          <t xml:space="preserve">znesek urne osnove za nadomestilo v breme delodajalca po ZDR ali kolektivni pogodbi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Martina Copot</author>
    <author>KAZIMIR</author>
    <author>Administrator</author>
  </authors>
  <commentList>
    <comment ref="H7" authorId="0" shapeId="0" xr:uid="{8A1B76BC-BB69-462C-91FD-4630FC1FDB7F}">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0" shapeId="0" xr:uid="{7D3941F4-8F21-48A1-96C9-4B0EBB3EA14A}">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0" shapeId="0" xr:uid="{2BD4EF2C-752A-438E-A557-52DFE10F978B}">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0" shapeId="0" xr:uid="{1B037184-F24D-4A0D-9C44-590C7E1F8AE1}">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D13" authorId="1" shapeId="0" xr:uid="{C7DA41B9-CE39-404E-8A03-060903E42678}">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81"/>
            <rFont val="Tahoma"/>
            <family val="2"/>
            <charset val="238"/>
          </rPr>
          <t xml:space="preserve">
</t>
        </r>
      </text>
    </comment>
    <comment ref="D21" authorId="2" shapeId="0" xr:uid="{DB1B06D1-D979-42D2-8025-B34F4C4BF6A7}">
      <text>
        <r>
          <rPr>
            <b/>
            <sz val="10"/>
            <color indexed="17"/>
            <rFont val="Tahoma"/>
            <family val="2"/>
            <charset val="238"/>
          </rPr>
          <t xml:space="preserve">znesek urne osnove za nadomestilo v breme delodajalca po ZDR ali kolektivni pogodbi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Martina Copot</author>
    <author>KAZIMIR</author>
    <author>Administrator</author>
  </authors>
  <commentList>
    <comment ref="H7" authorId="0" shapeId="0" xr:uid="{1EF8C42D-78BA-4908-BE7F-38C0D6BE8DE0}">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0" shapeId="0" xr:uid="{63AEA4F4-57A7-47C7-90A0-B45F71C806B6}">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0" shapeId="0" xr:uid="{36B4090F-A78E-4676-8E1D-0A60EA4490FE}">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0" shapeId="0" xr:uid="{18FFFF37-E9BD-476D-B925-A6716FE60DC0}">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D13" authorId="1" shapeId="0" xr:uid="{E772E645-9CB7-4E13-A5A8-F8D5B2945311}">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81"/>
            <rFont val="Tahoma"/>
            <family val="2"/>
            <charset val="238"/>
          </rPr>
          <t xml:space="preserve">
</t>
        </r>
      </text>
    </comment>
    <comment ref="D21" authorId="2" shapeId="0" xr:uid="{5B0D15B1-EC53-4782-A3AF-B5820A7FF1DA}">
      <text>
        <r>
          <rPr>
            <b/>
            <sz val="10"/>
            <color indexed="17"/>
            <rFont val="Tahoma"/>
            <family val="2"/>
            <charset val="238"/>
          </rPr>
          <t xml:space="preserve">znesek urne osnove za nadomestilo v breme delodajalca po ZDR ali kolektivni pogodbi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Martina Copot</author>
    <author>KAZIMIR</author>
    <author>Administrator</author>
  </authors>
  <commentList>
    <comment ref="H7" authorId="0" shapeId="0" xr:uid="{FF611A7E-913E-485D-95E9-68F20A1E8E3F}">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0" shapeId="0" xr:uid="{024D64BF-E16C-42A1-8301-C7C6E29CBB94}">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0" shapeId="0" xr:uid="{5D5978A0-8B21-46A6-BA07-08969B5CF0B3}">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0" shapeId="0" xr:uid="{7C3F5121-D08D-4B34-841B-5AA3CB7C97BA}">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D13" authorId="1" shapeId="0" xr:uid="{C64114A2-9805-412A-A933-86705A62392A}">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81"/>
            <rFont val="Tahoma"/>
            <family val="2"/>
            <charset val="238"/>
          </rPr>
          <t xml:space="preserve">
</t>
        </r>
      </text>
    </comment>
    <comment ref="D21" authorId="2" shapeId="0" xr:uid="{4B7D4A52-8421-44D3-958E-5D1CBC56E1EA}">
      <text>
        <r>
          <rPr>
            <b/>
            <sz val="10"/>
            <color indexed="17"/>
            <rFont val="Tahoma"/>
            <family val="2"/>
            <charset val="238"/>
          </rPr>
          <t xml:space="preserve">znesek urne osnove za nadomestilo v breme delodajalca po ZDR ali kolektivni pogodbi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Martina Copot</author>
    <author>KAZIMIR</author>
    <author>Administrator</author>
  </authors>
  <commentList>
    <comment ref="H7" authorId="0" shapeId="0" xr:uid="{E21B509F-F0A3-4A46-9BF6-486905DD73CD}">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0" shapeId="0" xr:uid="{E7803E1D-2F3F-4023-AD48-F8ABE978CF1F}">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0" shapeId="0" xr:uid="{1EC57885-5EB9-4A7C-AEAA-493BA1283F97}">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0" shapeId="0" xr:uid="{B35E94D7-1688-40E8-A374-7913E96DBC82}">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D13" authorId="1" shapeId="0" xr:uid="{634CDF94-DB1F-44A0-AAB6-2EEBE7B5A828}">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81"/>
            <rFont val="Tahoma"/>
            <family val="2"/>
            <charset val="238"/>
          </rPr>
          <t xml:space="preserve">
</t>
        </r>
      </text>
    </comment>
    <comment ref="D21" authorId="2" shapeId="0" xr:uid="{49045A22-E040-4FC2-9145-862307F1C2B5}">
      <text>
        <r>
          <rPr>
            <b/>
            <sz val="10"/>
            <color indexed="17"/>
            <rFont val="Tahoma"/>
            <family val="2"/>
            <charset val="238"/>
          </rPr>
          <t xml:space="preserve">znesek urne osnove za nadomestilo v breme delodajalca po ZDR ali kolektivni pogodbi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Martina Copot</author>
    <author>KAZIMIR</author>
    <author>Administrator</author>
  </authors>
  <commentList>
    <comment ref="H7" authorId="0" shapeId="0" xr:uid="{C4B2F96F-1088-4AA5-8375-3C83A737E304}">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0" shapeId="0" xr:uid="{63CCEC4C-0902-478C-BA3B-4AAF72CE3AB9}">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0" shapeId="0" xr:uid="{7181A310-DC91-432E-8C1A-8CAB5B9868BE}">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0" shapeId="0" xr:uid="{1C5EA574-D9CD-4CC1-81C1-F87FC989B251}">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D13" authorId="1" shapeId="0" xr:uid="{BC6FC275-7E4E-4157-AD5C-012C6B26F577}">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81"/>
            <rFont val="Tahoma"/>
            <family val="2"/>
            <charset val="238"/>
          </rPr>
          <t xml:space="preserve">
</t>
        </r>
      </text>
    </comment>
    <comment ref="D21" authorId="2" shapeId="0" xr:uid="{0AD44FCF-8C82-4587-AE1D-42777F851C23}">
      <text>
        <r>
          <rPr>
            <b/>
            <sz val="10"/>
            <color indexed="17"/>
            <rFont val="Tahoma"/>
            <family val="2"/>
            <charset val="238"/>
          </rPr>
          <t xml:space="preserve">znesek urne osnove za nadomestilo v breme delodajalca po ZDR ali kolektivni pogodbi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Martina Copot</author>
  </authors>
  <commentList>
    <comment ref="P5" authorId="0" shapeId="0" xr:uid="{D3382447-FE21-4CA5-9BC6-B2D641ED53D8}">
      <text>
        <r>
          <rPr>
            <b/>
            <sz val="9"/>
            <color indexed="81"/>
            <rFont val="Tahoma"/>
            <family val="2"/>
            <charset val="238"/>
          </rPr>
          <t>Izberite ''DA'', če so na zahtevku delavci, ki imajo splošni delovni koledar</t>
        </r>
      </text>
    </comment>
    <comment ref="P6" authorId="0" shapeId="0" xr:uid="{5F997934-4346-44BA-9CEB-A532357AB75E}">
      <text>
        <r>
          <rPr>
            <b/>
            <sz val="9"/>
            <color indexed="81"/>
            <rFont val="Tahoma"/>
            <family val="2"/>
            <charset val="238"/>
          </rPr>
          <t>Izberite ''DA'', če so na zahtevku delavci, ki imajo delovni koledar 5x7+5</t>
        </r>
      </text>
    </comment>
    <comment ref="P7" authorId="0" shapeId="0" xr:uid="{2B39237E-6AC6-4042-BAF8-E3D555BBD193}">
      <text>
        <r>
          <rPr>
            <b/>
            <sz val="9"/>
            <color indexed="81"/>
            <rFont val="Tahoma"/>
            <family val="2"/>
            <charset val="238"/>
          </rPr>
          <t>Izberite ''DA'', če so na zahtevku delavci, ki imajo posebni delovni koledar. V tem primeru mora biti posebni delovni koledar priložen.</t>
        </r>
      </text>
    </comment>
  </commentList>
</comments>
</file>

<file path=xl/sharedStrings.xml><?xml version="1.0" encoding="utf-8"?>
<sst xmlns="http://schemas.openxmlformats.org/spreadsheetml/2006/main" count="325" uniqueCount="113">
  <si>
    <t>število dejanskih ur zadržanosti</t>
  </si>
  <si>
    <t>od</t>
  </si>
  <si>
    <t>do</t>
  </si>
  <si>
    <t>zadržanost v breme ZZZS</t>
  </si>
  <si>
    <t>šifra razloga zadržanosti</t>
  </si>
  <si>
    <t>II. bruto</t>
  </si>
  <si>
    <t>ur</t>
  </si>
  <si>
    <t>Zap.</t>
  </si>
  <si>
    <t>št.</t>
  </si>
  <si>
    <t>TRANSAKCIJSKI RAČUN:</t>
  </si>
  <si>
    <t>leta</t>
  </si>
  <si>
    <t xml:space="preserve">Šifra </t>
  </si>
  <si>
    <t>I. bruto</t>
  </si>
  <si>
    <t>delodajalca</t>
  </si>
  <si>
    <t>Datum:</t>
  </si>
  <si>
    <t>prispevki od</t>
  </si>
  <si>
    <t>razlike do</t>
  </si>
  <si>
    <t xml:space="preserve">skupaj </t>
  </si>
  <si>
    <t>osebo</t>
  </si>
  <si>
    <t>ali davčna št</t>
  </si>
  <si>
    <t>ZZZS št.</t>
  </si>
  <si>
    <t>za zavarovano</t>
  </si>
  <si>
    <t xml:space="preserve">Delodajalcem se prizna povračilo oziroma refundacijah izplačanih nadomestil plač delavcem v višini, ki jo izračuna Zavod </t>
  </si>
  <si>
    <t>BOLEZEN</t>
  </si>
  <si>
    <t>POŠKODBA IZVEN DELA</t>
  </si>
  <si>
    <t>POKLICNA BOLEZEN</t>
  </si>
  <si>
    <t>POŠKODBA PRI DELU</t>
  </si>
  <si>
    <t>Naziv</t>
  </si>
  <si>
    <t>Zavod ne prevzema odgovornosti za morebitne napake, ki bodo nastale zaradi neustrezne uporabe tega pripomočka.</t>
  </si>
  <si>
    <t>ZAHTEVEK ZAVODU ZA ZDRAVSTVENO ZAVAROVANJE SLOVENIJE ZA REFUNDACIJO</t>
  </si>
  <si>
    <t>ob obdelavi zahtevkov za refundacijo na podlagi veljavnih predpisov in razpoložljivih podatkov.</t>
  </si>
  <si>
    <t>Priimek in ime delavca :</t>
  </si>
  <si>
    <t>šifra razloga zadržanosti :</t>
  </si>
  <si>
    <t>odstotek osnove glede na razlog :</t>
  </si>
  <si>
    <t>urna osnova za nadom. :</t>
  </si>
  <si>
    <t>bruto nadom.(I. bruto) :</t>
  </si>
  <si>
    <t>prispevki delodajalca :</t>
  </si>
  <si>
    <t>skupaj za zavarovano osebo :</t>
  </si>
  <si>
    <t>II. bruto :</t>
  </si>
  <si>
    <t>POŠKODBA PO TRETJI OSEBI IZVEN DELA</t>
  </si>
  <si>
    <t xml:space="preserve">Delodajalec vpiše podatke v označena (obarvana) polja na posameznih vnosnih listih za posamezne obračune in za zahtevek. </t>
  </si>
  <si>
    <t>Pojasnilo zahtevane vsebine nekaterih polj je zapisano v obliki komentarja (odpre se takrat, ko se z miško pomaknemo na polje).</t>
  </si>
  <si>
    <t>razl.</t>
  </si>
  <si>
    <t>zadr.</t>
  </si>
  <si>
    <t>prispevki delod. ZZ</t>
  </si>
  <si>
    <t>prispevki delod. PIZ</t>
  </si>
  <si>
    <t>prispevki delod. ZAP</t>
  </si>
  <si>
    <t>prispevki delod. SV</t>
  </si>
  <si>
    <t>prispevki poš.pri delu</t>
  </si>
  <si>
    <t>A</t>
  </si>
  <si>
    <t>B</t>
  </si>
  <si>
    <t xml:space="preserve">Vlagatelj zahtevka za refundacijo mora pripraviti ločen obračun: </t>
  </si>
  <si>
    <t>- za vsak koledarski mesec zadržanosti posebej,</t>
  </si>
  <si>
    <t>- za vsako obdobje drugačne preostale delazmožnosti (ločeno za krajši in ločeno za polni delovni čas zadržanosti),</t>
  </si>
  <si>
    <t>A ali B</t>
  </si>
  <si>
    <t>% prisp.</t>
  </si>
  <si>
    <t>za ZAP.</t>
  </si>
  <si>
    <t>delodaj.</t>
  </si>
  <si>
    <t>% prispev. delod. ZAP</t>
  </si>
  <si>
    <t>%oprostitve pris.delod. za PIZ</t>
  </si>
  <si>
    <t>olajšava prispevkov za PIZ</t>
  </si>
  <si>
    <t>polni prispevki delod. PIZ</t>
  </si>
  <si>
    <t>PIZ</t>
  </si>
  <si>
    <t>% opr.</t>
  </si>
  <si>
    <t>ZZZS št./davčna št. :</t>
  </si>
  <si>
    <t>prispevki</t>
  </si>
  <si>
    <t>skupaj prisp.od razlike do min.osnove :</t>
  </si>
  <si>
    <t>inval.podjetje oz. invalid nad kvoto</t>
  </si>
  <si>
    <t>dejanska mesečna obveznost</t>
  </si>
  <si>
    <t>Priimek in ime zavarovane osebe</t>
  </si>
  <si>
    <t>invalid nad kvoto</t>
  </si>
  <si>
    <t>minim. osnove</t>
  </si>
  <si>
    <t>SKUPAJ</t>
  </si>
  <si>
    <r>
      <t xml:space="preserve">BRUTO NADOMESTIL PLAČ IN PRISPEVKOV OD RAZLIKE DO MINIMALNE PLAČE - </t>
    </r>
    <r>
      <rPr>
        <b/>
        <u/>
        <sz val="9"/>
        <rFont val="Arial CE"/>
        <charset val="238"/>
      </rPr>
      <t>DEJANSKI OBRAČUN</t>
    </r>
  </si>
  <si>
    <t>prisp. delodaj.</t>
  </si>
  <si>
    <t>oprostitev vseh</t>
  </si>
  <si>
    <t>brez vseh prisp.delodajalca</t>
  </si>
  <si>
    <t>dej.</t>
  </si>
  <si>
    <t xml:space="preserve">Pripomoček je vnaprej pripravljen za vnos največ 8 obračunov nadomestil plač med začasno zadržanostjo od dela v breme </t>
  </si>
  <si>
    <t>obveznega zdravstvenega zavarovanja. Vsak obračun se pripravi na posebnem listu (1.obr….8.obr.).</t>
  </si>
  <si>
    <t>invalidsko podjetje/</t>
  </si>
  <si>
    <t>Zadrž.v breme ZZZS</t>
  </si>
  <si>
    <t>skupno število delov.dni v mesecu</t>
  </si>
  <si>
    <t xml:space="preserve">prisp. </t>
  </si>
  <si>
    <t>Delodajalec (naziv, naslov)</t>
  </si>
  <si>
    <t>nadomestil plače in prispevkov od razlike do minimalne plače.</t>
  </si>
  <si>
    <t>% osnove po 137. členu ZDR</t>
  </si>
  <si>
    <t>po ZDR</t>
  </si>
  <si>
    <t>Pravna podlaga</t>
  </si>
  <si>
    <t>COVID-19</t>
  </si>
  <si>
    <t>Urna osnova</t>
  </si>
  <si>
    <t>koledar 5x8</t>
  </si>
  <si>
    <t>koledar 5x7+5</t>
  </si>
  <si>
    <t xml:space="preserve"> 01, 02, 03, 04, 05 </t>
  </si>
  <si>
    <t xml:space="preserve"> 01, 02, 03, 04, 05</t>
  </si>
  <si>
    <t>urna osnova za nadomestilo po ZDR</t>
  </si>
  <si>
    <t>posebni koledar*</t>
  </si>
  <si>
    <t>ZIUZEOP</t>
  </si>
  <si>
    <t>za mesec**</t>
  </si>
  <si>
    <t>Zahtevek se v elektronski obliki posreduje preko spletne strani ZZZS.</t>
  </si>
  <si>
    <t>Delodajalec ni proračunski uporabnik</t>
  </si>
  <si>
    <t xml:space="preserve">Izjavljamo, da smo navedenim delavcem nadomestila izplačali dne: </t>
  </si>
  <si>
    <t>** možno vložiti le za mesec april in maj 2020</t>
  </si>
  <si>
    <t>Uporabite podatke iz eBOL</t>
  </si>
  <si>
    <t>Datum</t>
  </si>
  <si>
    <t>število ur</t>
  </si>
  <si>
    <t>Priimek in ime delavca ali več delavcev</t>
  </si>
  <si>
    <t>*Posebni koledar za delavca ali skupino delavcev se prikaže na naslednjem zavihku.</t>
  </si>
  <si>
    <t xml:space="preserve">Na predzadnjem listu ''zahtevek'' se sproti oblikuje zahtevek Zavodu za zdravstveno zavarovanje Slovenije za refundacijo bruto </t>
  </si>
  <si>
    <t>(če ne gre za koledar 5x8 ali 5x7+5)</t>
  </si>
  <si>
    <t>Na zadnjem zavihku vlagatelj zapiše posebni delovni koledar delavca ali skupine delavcev, če ga ni mogoče označiti na zahtevku</t>
  </si>
  <si>
    <t>Zahtevek za refundacijo po 56. členu ZIUZEOP</t>
  </si>
  <si>
    <t xml:space="preserve">Davčna št.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</si>
</sst>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S_I_T_-;\-* #,##0.00\ _S_I_T_-;_-* &quot;-&quot;??\ _S_I_T_-;_-@_-"/>
    <numFmt numFmtId="165" formatCode="0.0000"/>
    <numFmt numFmtId="166" formatCode="dd/mm/yy;@"/>
    <numFmt numFmtId="167" formatCode="dd/mm/yyyy;@"/>
    <numFmt numFmtId="168" formatCode="00"/>
    <numFmt numFmtId="169" formatCode="#,##0.0000"/>
  </numFmts>
  <fonts count="40" x14ac:knownFonts="1">
    <font>
      <sz val="10"/>
      <name val="Arial CE"/>
      <charset val="238"/>
    </font>
    <font>
      <sz val="10"/>
      <name val="Arial CE"/>
      <family val="2"/>
      <charset val="238"/>
    </font>
    <font>
      <sz val="8"/>
      <name val="Arial CE"/>
      <family val="2"/>
      <charset val="238"/>
    </font>
    <font>
      <b/>
      <sz val="10"/>
      <name val="Arial CE"/>
      <family val="2"/>
      <charset val="238"/>
    </font>
    <font>
      <sz val="11"/>
      <name val="Arial CE"/>
      <family val="2"/>
      <charset val="238"/>
    </font>
    <font>
      <b/>
      <sz val="11"/>
      <name val="Arial CE"/>
      <family val="2"/>
      <charset val="238"/>
    </font>
    <font>
      <sz val="9"/>
      <name val="Arial CE"/>
      <family val="2"/>
      <charset val="238"/>
    </font>
    <font>
      <b/>
      <sz val="9"/>
      <name val="Arial CE"/>
      <family val="2"/>
      <charset val="238"/>
    </font>
    <font>
      <b/>
      <sz val="8"/>
      <name val="Arial CE"/>
      <family val="2"/>
      <charset val="238"/>
    </font>
    <font>
      <b/>
      <i/>
      <sz val="8"/>
      <name val="Arial CE"/>
      <family val="2"/>
      <charset val="238"/>
    </font>
    <font>
      <sz val="7"/>
      <name val="Arial CE"/>
      <family val="2"/>
      <charset val="238"/>
    </font>
    <font>
      <i/>
      <sz val="9"/>
      <name val="Arial CE"/>
      <family val="2"/>
      <charset val="238"/>
    </font>
    <font>
      <sz val="8"/>
      <name val="Arial"/>
      <family val="2"/>
      <charset val="238"/>
    </font>
    <font>
      <b/>
      <sz val="10"/>
      <color indexed="16"/>
      <name val="Arial CE"/>
      <family val="2"/>
      <charset val="238"/>
    </font>
    <font>
      <b/>
      <sz val="10"/>
      <color indexed="17"/>
      <name val="Arial CE"/>
      <family val="2"/>
      <charset val="238"/>
    </font>
    <font>
      <b/>
      <sz val="10"/>
      <color indexed="10"/>
      <name val="Arial CE"/>
      <family val="2"/>
      <charset val="238"/>
    </font>
    <font>
      <b/>
      <sz val="12"/>
      <color indexed="16"/>
      <name val="Arial CE"/>
      <family val="2"/>
      <charset val="238"/>
    </font>
    <font>
      <b/>
      <sz val="10"/>
      <color indexed="81"/>
      <name val="Tahoma"/>
      <family val="2"/>
      <charset val="238"/>
    </font>
    <font>
      <sz val="11"/>
      <color indexed="16"/>
      <name val="Arial CE"/>
      <family val="2"/>
      <charset val="238"/>
    </font>
    <font>
      <b/>
      <sz val="11"/>
      <color indexed="16"/>
      <name val="Arial CE"/>
      <family val="2"/>
      <charset val="238"/>
    </font>
    <font>
      <b/>
      <sz val="10"/>
      <color indexed="10"/>
      <name val="Tahoma"/>
      <family val="2"/>
      <charset val="238"/>
    </font>
    <font>
      <b/>
      <sz val="10"/>
      <color indexed="17"/>
      <name val="Tahoma"/>
      <family val="2"/>
      <charset val="238"/>
    </font>
    <font>
      <b/>
      <u/>
      <sz val="10"/>
      <color indexed="17"/>
      <name val="Tahoma"/>
      <family val="2"/>
      <charset val="238"/>
    </font>
    <font>
      <b/>
      <sz val="11"/>
      <color indexed="17"/>
      <name val="Arial CE"/>
      <family val="2"/>
      <charset val="238"/>
    </font>
    <font>
      <sz val="10"/>
      <color indexed="17"/>
      <name val="Arial CE"/>
      <family val="2"/>
      <charset val="238"/>
    </font>
    <font>
      <b/>
      <sz val="11"/>
      <name val="Arial"/>
      <family val="2"/>
      <charset val="238"/>
    </font>
    <font>
      <sz val="9"/>
      <name val="Arial"/>
      <family val="2"/>
      <charset val="238"/>
    </font>
    <font>
      <b/>
      <sz val="9"/>
      <color indexed="81"/>
      <name val="Tahoma"/>
      <family val="2"/>
      <charset val="238"/>
    </font>
    <font>
      <b/>
      <sz val="11"/>
      <name val="Arial CE"/>
      <charset val="238"/>
    </font>
    <font>
      <sz val="8"/>
      <name val="Arial CE"/>
      <charset val="238"/>
    </font>
    <font>
      <b/>
      <sz val="10"/>
      <name val="Arial CE"/>
      <charset val="238"/>
    </font>
    <font>
      <sz val="10"/>
      <name val="Arial CE"/>
      <charset val="238"/>
    </font>
    <font>
      <b/>
      <sz val="9"/>
      <name val="Arial CE"/>
      <charset val="238"/>
    </font>
    <font>
      <b/>
      <u/>
      <sz val="9"/>
      <name val="Arial CE"/>
      <charset val="238"/>
    </font>
    <font>
      <b/>
      <sz val="8"/>
      <name val="Arial CE"/>
      <charset val="238"/>
    </font>
    <font>
      <sz val="9"/>
      <name val="Arial CE"/>
      <charset val="238"/>
    </font>
    <font>
      <b/>
      <u/>
      <sz val="11"/>
      <name val="Arial CE"/>
      <family val="2"/>
      <charset val="238"/>
    </font>
    <font>
      <u/>
      <sz val="11"/>
      <name val="Arial CE"/>
      <family val="2"/>
      <charset val="238"/>
    </font>
    <font>
      <b/>
      <sz val="10"/>
      <color indexed="17"/>
      <name val="Arial CE"/>
      <charset val="238"/>
    </font>
    <font>
      <b/>
      <u/>
      <sz val="12"/>
      <color indexed="17"/>
      <name val="Arial CE"/>
      <family val="2"/>
      <charset val="238"/>
    </font>
  </fonts>
  <fills count="8">
    <fill>
      <patternFill patternType="none"/>
    </fill>
    <fill>
      <patternFill patternType="gray125"/>
    </fill>
    <fill>
      <patternFill patternType="solid">
        <fgColor indexed="43"/>
        <bgColor indexed="64"/>
      </patternFill>
    </fill>
    <fill>
      <patternFill patternType="solid">
        <fgColor theme="9" tint="0.59996337778862885"/>
        <bgColor indexed="64"/>
      </patternFill>
    </fill>
    <fill>
      <patternFill patternType="solid">
        <fgColor theme="6" tint="0.39994506668294322"/>
        <bgColor indexed="64"/>
      </patternFill>
    </fill>
    <fill>
      <patternFill patternType="solid">
        <fgColor rgb="FFFFFF99"/>
        <bgColor indexed="64"/>
      </patternFill>
    </fill>
    <fill>
      <patternFill patternType="solid">
        <fgColor theme="0"/>
        <bgColor indexed="64"/>
      </patternFill>
    </fill>
    <fill>
      <patternFill patternType="solid">
        <fgColor theme="0"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medium">
        <color indexed="64"/>
      </right>
      <top/>
      <bottom/>
      <diagonal/>
    </border>
    <border>
      <left/>
      <right/>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right/>
      <top style="thin">
        <color indexed="64"/>
      </top>
      <bottom/>
      <diagonal/>
    </border>
  </borders>
  <cellStyleXfs count="3">
    <xf numFmtId="0" fontId="0" fillId="0" borderId="0"/>
    <xf numFmtId="164" fontId="1" fillId="0" borderId="0" applyFont="0" applyFill="0" applyBorder="0" applyAlignment="0" applyProtection="0"/>
    <xf numFmtId="9" fontId="31" fillId="0" borderId="0" applyFont="0" applyFill="0" applyBorder="0" applyAlignment="0" applyProtection="0"/>
  </cellStyleXfs>
  <cellXfs count="316">
    <xf numFmtId="0" fontId="0" fillId="0" borderId="0" xfId="0"/>
    <xf numFmtId="0" fontId="3" fillId="0" borderId="0" xfId="0" applyFont="1" applyAlignment="1">
      <alignment horizontal="center"/>
    </xf>
    <xf numFmtId="0" fontId="0" fillId="0" borderId="0" xfId="0"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4" fillId="0" borderId="0" xfId="0" applyFont="1"/>
    <xf numFmtId="0" fontId="24" fillId="0" borderId="0" xfId="0" applyFont="1"/>
    <xf numFmtId="167" fontId="14" fillId="0" borderId="0" xfId="0" applyNumberFormat="1" applyFont="1" applyAlignment="1">
      <alignment horizontal="left"/>
    </xf>
    <xf numFmtId="0" fontId="14" fillId="0" borderId="0" xfId="0" applyFont="1" applyAlignment="1">
      <alignment horizontal="right"/>
    </xf>
    <xf numFmtId="0" fontId="24" fillId="0" borderId="0" xfId="0" applyFont="1" applyAlignment="1">
      <alignment horizontal="right"/>
    </xf>
    <xf numFmtId="0" fontId="14" fillId="0" borderId="0" xfId="0" applyFont="1" applyAlignment="1">
      <alignment horizontal="center"/>
    </xf>
    <xf numFmtId="0" fontId="23" fillId="0" borderId="0" xfId="0" applyFont="1" applyAlignment="1">
      <alignment horizontal="right"/>
    </xf>
    <xf numFmtId="4" fontId="5" fillId="2" borderId="2" xfId="0" applyNumberFormat="1" applyFont="1" applyFill="1" applyBorder="1" applyProtection="1">
      <protection locked="0"/>
    </xf>
    <xf numFmtId="0" fontId="25" fillId="0" borderId="0" xfId="0" applyFont="1" applyAlignment="1">
      <alignment horizontal="centerContinuous" vertical="center"/>
    </xf>
    <xf numFmtId="0" fontId="24" fillId="0" borderId="0" xfId="0" applyFont="1" applyAlignment="1">
      <alignment horizontal="centerContinuous" vertical="center"/>
    </xf>
    <xf numFmtId="4" fontId="4" fillId="0" borderId="2" xfId="0" applyNumberFormat="1" applyFont="1" applyFill="1" applyBorder="1" applyAlignment="1" applyProtection="1">
      <alignment horizontal="right"/>
      <protection hidden="1"/>
    </xf>
    <xf numFmtId="4" fontId="5" fillId="0" borderId="5" xfId="0" applyNumberFormat="1" applyFont="1" applyFill="1" applyBorder="1" applyAlignment="1" applyProtection="1">
      <alignment horizontal="right"/>
      <protection hidden="1"/>
    </xf>
    <xf numFmtId="4" fontId="5" fillId="0" borderId="2" xfId="0" applyNumberFormat="1" applyFont="1" applyBorder="1" applyAlignment="1" applyProtection="1">
      <alignment horizontal="right"/>
      <protection hidden="1"/>
    </xf>
    <xf numFmtId="0" fontId="15" fillId="0" borderId="0" xfId="0" applyFont="1" applyFill="1" applyAlignment="1" applyProtection="1">
      <alignment horizontal="center" vertical="center"/>
      <protection hidden="1"/>
    </xf>
    <xf numFmtId="4" fontId="6" fillId="0" borderId="6" xfId="1" applyNumberFormat="1" applyFont="1" applyBorder="1" applyAlignment="1" applyProtection="1">
      <alignment horizontal="center"/>
      <protection hidden="1"/>
    </xf>
    <xf numFmtId="4" fontId="6" fillId="0" borderId="4" xfId="1" applyNumberFormat="1" applyFont="1" applyBorder="1" applyAlignment="1" applyProtection="1">
      <alignment horizontal="center"/>
      <protection hidden="1"/>
    </xf>
    <xf numFmtId="4" fontId="6" fillId="0" borderId="4" xfId="0" applyNumberFormat="1" applyFont="1" applyBorder="1" applyAlignment="1" applyProtection="1">
      <alignment horizontal="center"/>
      <protection hidden="1"/>
    </xf>
    <xf numFmtId="0" fontId="3" fillId="3" borderId="2" xfId="0" applyFont="1" applyFill="1" applyBorder="1" applyAlignment="1">
      <alignment horizontal="center"/>
    </xf>
    <xf numFmtId="0" fontId="1" fillId="3" borderId="2" xfId="0" applyFont="1" applyFill="1" applyBorder="1" applyAlignment="1">
      <alignment horizontal="center"/>
    </xf>
    <xf numFmtId="166" fontId="4" fillId="2" borderId="7" xfId="0" applyNumberFormat="1" applyFont="1" applyFill="1" applyBorder="1" applyAlignment="1" applyProtection="1">
      <alignment horizontal="center"/>
      <protection locked="0"/>
    </xf>
    <xf numFmtId="168" fontId="4" fillId="2" borderId="3" xfId="0" applyNumberFormat="1" applyFont="1" applyFill="1" applyBorder="1" applyAlignment="1" applyProtection="1">
      <alignment horizontal="center"/>
      <protection locked="0"/>
    </xf>
    <xf numFmtId="0" fontId="14" fillId="0" borderId="0" xfId="0" quotePrefix="1" applyFont="1"/>
    <xf numFmtId="168" fontId="13" fillId="3" borderId="1" xfId="0" applyNumberFormat="1" applyFont="1" applyFill="1" applyBorder="1" applyAlignment="1">
      <alignment horizontal="center" vertical="center"/>
    </xf>
    <xf numFmtId="0" fontId="26" fillId="3" borderId="1" xfId="0" applyFont="1" applyFill="1" applyBorder="1" applyAlignment="1">
      <alignment horizontal="center" vertical="center" wrapText="1" shrinkToFit="1"/>
    </xf>
    <xf numFmtId="0" fontId="13" fillId="3" borderId="1" xfId="0" applyFont="1" applyFill="1" applyBorder="1" applyAlignment="1">
      <alignment horizontal="center" vertical="center"/>
    </xf>
    <xf numFmtId="168" fontId="13" fillId="4" borderId="1" xfId="0" applyNumberFormat="1" applyFont="1" applyFill="1" applyBorder="1" applyAlignment="1">
      <alignment horizontal="center" vertical="center"/>
    </xf>
    <xf numFmtId="0" fontId="26" fillId="4" borderId="1" xfId="0" applyFont="1" applyFill="1" applyBorder="1" applyAlignment="1">
      <alignment horizontal="center" vertical="center" wrapText="1" shrinkToFit="1"/>
    </xf>
    <xf numFmtId="0" fontId="13" fillId="4" borderId="1" xfId="0" applyFont="1" applyFill="1" applyBorder="1" applyAlignment="1">
      <alignment horizontal="center" vertical="center"/>
    </xf>
    <xf numFmtId="0" fontId="3" fillId="4" borderId="8" xfId="0" applyFont="1" applyFill="1" applyBorder="1" applyAlignment="1">
      <alignment horizontal="center"/>
    </xf>
    <xf numFmtId="0" fontId="0" fillId="4" borderId="2" xfId="0" applyFill="1" applyBorder="1" applyAlignment="1">
      <alignment horizontal="center"/>
    </xf>
    <xf numFmtId="168" fontId="13" fillId="0" borderId="0" xfId="0" applyNumberFormat="1" applyFont="1" applyFill="1" applyBorder="1" applyAlignment="1">
      <alignment horizontal="center" vertical="center"/>
    </xf>
    <xf numFmtId="0" fontId="26" fillId="0" borderId="0" xfId="0" applyFont="1" applyFill="1" applyBorder="1" applyAlignment="1">
      <alignment horizontal="center" vertical="center" wrapText="1" shrinkToFit="1"/>
    </xf>
    <xf numFmtId="0" fontId="13" fillId="0" borderId="0" xfId="0" applyFont="1" applyFill="1" applyBorder="1" applyAlignment="1">
      <alignment horizontal="center" vertical="center"/>
    </xf>
    <xf numFmtId="0" fontId="3" fillId="0" borderId="0" xfId="0" applyFont="1" applyAlignment="1">
      <alignment horizontal="left"/>
    </xf>
    <xf numFmtId="0" fontId="0" fillId="0" borderId="0" xfId="0" applyAlignment="1">
      <alignment horizontal="left"/>
    </xf>
    <xf numFmtId="0" fontId="3" fillId="0" borderId="0" xfId="0" applyFont="1" applyAlignment="1"/>
    <xf numFmtId="0" fontId="0" fillId="0" borderId="0" xfId="0" applyAlignment="1"/>
    <xf numFmtId="0" fontId="4" fillId="0" borderId="0" xfId="0" applyFont="1" applyAlignment="1" applyProtection="1">
      <alignment horizontal="left"/>
    </xf>
    <xf numFmtId="0" fontId="5" fillId="0" borderId="0" xfId="0" applyFont="1" applyAlignment="1" applyProtection="1">
      <alignment horizontal="right"/>
    </xf>
    <xf numFmtId="0" fontId="4" fillId="0" borderId="0" xfId="0" applyFont="1" applyProtection="1"/>
    <xf numFmtId="0" fontId="4" fillId="0" borderId="0" xfId="0" applyFont="1" applyFill="1" applyAlignment="1" applyProtection="1">
      <alignment horizontal="left"/>
    </xf>
    <xf numFmtId="0" fontId="5" fillId="0" borderId="0" xfId="0" applyFont="1" applyFill="1" applyAlignment="1" applyProtection="1">
      <alignment horizontal="right"/>
    </xf>
    <xf numFmtId="1" fontId="5" fillId="0" borderId="0" xfId="0" applyNumberFormat="1" applyFont="1" applyFill="1" applyBorder="1" applyAlignment="1" applyProtection="1">
      <alignment horizontal="center"/>
    </xf>
    <xf numFmtId="49" fontId="5" fillId="0" borderId="0" xfId="0" applyNumberFormat="1" applyFont="1" applyFill="1" applyBorder="1" applyAlignment="1" applyProtection="1">
      <alignment horizontal="center"/>
    </xf>
    <xf numFmtId="0" fontId="3" fillId="0" borderId="0" xfId="0" applyFont="1" applyFill="1" applyBorder="1" applyAlignment="1" applyProtection="1">
      <alignment horizontal="center"/>
    </xf>
    <xf numFmtId="0" fontId="4" fillId="0" borderId="0" xfId="0" applyFont="1" applyFill="1" applyProtection="1"/>
    <xf numFmtId="0" fontId="4" fillId="0" borderId="0" xfId="0" applyFont="1" applyFill="1" applyAlignment="1" applyProtection="1">
      <alignment horizontal="center"/>
    </xf>
    <xf numFmtId="0" fontId="5" fillId="0" borderId="0" xfId="0" applyFont="1" applyAlignment="1" applyProtection="1">
      <alignment horizontal="left"/>
    </xf>
    <xf numFmtId="0" fontId="5" fillId="0" borderId="0" xfId="0" applyFont="1" applyFill="1" applyAlignment="1" applyProtection="1">
      <alignment horizontal="left"/>
    </xf>
    <xf numFmtId="0" fontId="1" fillId="0" borderId="0" xfId="0" applyFont="1" applyProtection="1"/>
    <xf numFmtId="0" fontId="4" fillId="0" borderId="0" xfId="0" applyFont="1" applyAlignment="1" applyProtection="1">
      <alignment horizontal="center"/>
    </xf>
    <xf numFmtId="0" fontId="5" fillId="0" borderId="0" xfId="0" applyFont="1" applyAlignment="1" applyProtection="1">
      <alignment horizontal="center"/>
    </xf>
    <xf numFmtId="0" fontId="4" fillId="0" borderId="0" xfId="0" applyFont="1" applyAlignment="1" applyProtection="1">
      <alignment vertical="center" wrapText="1"/>
    </xf>
    <xf numFmtId="0" fontId="5" fillId="0" borderId="1" xfId="0" applyFont="1" applyBorder="1" applyAlignment="1" applyProtection="1">
      <alignment horizontal="center" vertical="center" wrapText="1"/>
    </xf>
    <xf numFmtId="0" fontId="5" fillId="0" borderId="0" xfId="0" applyFont="1" applyProtection="1"/>
    <xf numFmtId="0" fontId="28" fillId="0" borderId="2" xfId="0" applyFont="1" applyFill="1" applyBorder="1" applyAlignment="1" applyProtection="1">
      <alignment horizontal="right"/>
    </xf>
    <xf numFmtId="0" fontId="28" fillId="0" borderId="0" xfId="0" applyFont="1" applyFill="1" applyBorder="1" applyAlignment="1" applyProtection="1">
      <alignment horizontal="right"/>
    </xf>
    <xf numFmtId="0" fontId="4" fillId="0" borderId="0" xfId="0" applyFont="1" applyFill="1" applyBorder="1" applyAlignment="1" applyProtection="1">
      <alignment horizontal="center"/>
    </xf>
    <xf numFmtId="0" fontId="4" fillId="0" borderId="9" xfId="0" applyFont="1" applyFill="1" applyBorder="1" applyAlignment="1" applyProtection="1">
      <alignment horizontal="center"/>
    </xf>
    <xf numFmtId="0" fontId="14" fillId="0" borderId="0" xfId="0" applyFont="1" applyFill="1" applyAlignment="1" applyProtection="1">
      <alignment horizontal="left" vertical="center"/>
    </xf>
    <xf numFmtId="0" fontId="11" fillId="0" borderId="0" xfId="0" applyFont="1" applyFill="1" applyAlignment="1" applyProtection="1">
      <alignment horizontal="left"/>
    </xf>
    <xf numFmtId="0" fontId="5" fillId="0" borderId="0" xfId="0" applyFont="1" applyAlignment="1" applyProtection="1">
      <alignment horizontal="left" vertical="center" wrapText="1"/>
    </xf>
    <xf numFmtId="2" fontId="5" fillId="0" borderId="0" xfId="0" applyNumberFormat="1" applyFont="1" applyAlignment="1" applyProtection="1">
      <alignment horizontal="left"/>
    </xf>
    <xf numFmtId="165" fontId="4" fillId="0" borderId="0" xfId="0" applyNumberFormat="1" applyFont="1" applyFill="1" applyBorder="1" applyAlignment="1" applyProtection="1">
      <alignment horizontal="center"/>
    </xf>
    <xf numFmtId="4" fontId="4" fillId="0" borderId="0" xfId="0" applyNumberFormat="1" applyFont="1" applyFill="1" applyBorder="1" applyAlignment="1" applyProtection="1">
      <alignment horizontal="center"/>
    </xf>
    <xf numFmtId="0" fontId="19" fillId="0" borderId="0" xfId="0" applyFont="1" applyProtection="1"/>
    <xf numFmtId="0" fontId="19" fillId="0" borderId="0" xfId="0" applyFont="1" applyAlignment="1" applyProtection="1">
      <alignment horizontal="right"/>
    </xf>
    <xf numFmtId="0" fontId="5" fillId="0" borderId="0" xfId="0" applyFont="1" applyBorder="1" applyProtection="1"/>
    <xf numFmtId="0" fontId="5" fillId="0" borderId="0" xfId="0" applyFont="1" applyBorder="1" applyAlignment="1" applyProtection="1">
      <alignment horizontal="right"/>
    </xf>
    <xf numFmtId="0" fontId="16" fillId="0" borderId="0" xfId="0" applyFont="1" applyAlignment="1" applyProtection="1">
      <alignment horizontal="right"/>
    </xf>
    <xf numFmtId="4" fontId="4" fillId="0" borderId="0" xfId="0" applyNumberFormat="1" applyFont="1" applyAlignment="1" applyProtection="1">
      <alignment horizontal="center"/>
    </xf>
    <xf numFmtId="0" fontId="18" fillId="0" borderId="0" xfId="0" applyFont="1" applyAlignment="1" applyProtection="1">
      <alignment horizontal="center"/>
    </xf>
    <xf numFmtId="0" fontId="4" fillId="0" borderId="0" xfId="0" applyFont="1" applyAlignment="1" applyProtection="1">
      <alignment horizontal="right"/>
    </xf>
    <xf numFmtId="0" fontId="7" fillId="0" borderId="0" xfId="0" applyFont="1" applyProtection="1"/>
    <xf numFmtId="0" fontId="6" fillId="0" borderId="0" xfId="0" applyFont="1" applyProtection="1"/>
    <xf numFmtId="0" fontId="6" fillId="0" borderId="0" xfId="0" applyFont="1" applyAlignment="1" applyProtection="1">
      <alignment horizontal="center"/>
    </xf>
    <xf numFmtId="0" fontId="7" fillId="0" borderId="0" xfId="0" applyFont="1" applyAlignment="1" applyProtection="1">
      <alignment horizontal="right"/>
    </xf>
    <xf numFmtId="0" fontId="6" fillId="0" borderId="0" xfId="0" applyFont="1" applyFill="1" applyBorder="1" applyAlignment="1" applyProtection="1">
      <alignment horizontal="center"/>
    </xf>
    <xf numFmtId="0" fontId="6" fillId="0" borderId="0" xfId="0" applyFont="1" applyBorder="1" applyAlignment="1" applyProtection="1">
      <alignment horizontal="center"/>
    </xf>
    <xf numFmtId="0" fontId="6" fillId="0" borderId="0" xfId="0" applyFont="1" applyAlignment="1" applyProtection="1">
      <alignment horizontal="left"/>
    </xf>
    <xf numFmtId="0" fontId="6" fillId="0" borderId="0" xfId="0" applyFont="1" applyBorder="1" applyProtection="1"/>
    <xf numFmtId="0" fontId="6" fillId="0" borderId="0" xfId="0" applyFont="1" applyBorder="1" applyAlignment="1" applyProtection="1">
      <alignment horizontal="left"/>
    </xf>
    <xf numFmtId="0" fontId="10" fillId="0" borderId="10" xfId="0" applyFont="1" applyBorder="1" applyProtection="1"/>
    <xf numFmtId="0" fontId="8" fillId="0" borderId="7" xfId="0" applyFont="1" applyBorder="1" applyAlignment="1" applyProtection="1">
      <alignment horizontal="center"/>
    </xf>
    <xf numFmtId="0" fontId="6" fillId="0" borderId="0" xfId="0" applyNumberFormat="1" applyFont="1" applyBorder="1" applyAlignment="1" applyProtection="1">
      <alignment horizontal="center"/>
    </xf>
    <xf numFmtId="40" fontId="6" fillId="0" borderId="0" xfId="1" applyNumberFormat="1" applyFont="1" applyBorder="1" applyAlignment="1" applyProtection="1">
      <alignment horizontal="center"/>
    </xf>
    <xf numFmtId="0" fontId="7" fillId="0" borderId="0" xfId="0" applyFont="1" applyBorder="1" applyAlignment="1" applyProtection="1">
      <alignment horizontal="left"/>
    </xf>
    <xf numFmtId="0" fontId="12" fillId="0" borderId="0" xfId="0" applyFont="1" applyProtection="1"/>
    <xf numFmtId="0" fontId="9" fillId="0" borderId="0" xfId="0" applyFont="1" applyAlignment="1" applyProtection="1">
      <alignment horizontal="left"/>
    </xf>
    <xf numFmtId="0" fontId="8" fillId="0" borderId="0" xfId="0" applyFont="1" applyBorder="1" applyAlignment="1" applyProtection="1">
      <alignment horizontal="center"/>
    </xf>
    <xf numFmtId="0" fontId="2" fillId="0" borderId="7" xfId="0" applyFont="1" applyBorder="1" applyAlignment="1" applyProtection="1">
      <alignment horizontal="center"/>
    </xf>
    <xf numFmtId="0" fontId="4" fillId="5" borderId="2" xfId="2" applyNumberFormat="1" applyFont="1" applyFill="1" applyBorder="1" applyAlignment="1" applyProtection="1">
      <alignment horizontal="center"/>
      <protection locked="0"/>
    </xf>
    <xf numFmtId="0" fontId="4" fillId="5" borderId="2" xfId="0" applyNumberFormat="1" applyFont="1" applyFill="1" applyBorder="1" applyAlignment="1" applyProtection="1">
      <alignment horizontal="center"/>
      <protection locked="0"/>
    </xf>
    <xf numFmtId="2" fontId="4" fillId="6" borderId="2" xfId="0" applyNumberFormat="1" applyFont="1" applyFill="1" applyBorder="1" applyAlignment="1" applyProtection="1">
      <alignment horizontal="right"/>
      <protection hidden="1"/>
    </xf>
    <xf numFmtId="4" fontId="4" fillId="0" borderId="2" xfId="0" applyNumberFormat="1" applyFont="1" applyFill="1" applyBorder="1" applyAlignment="1" applyProtection="1">
      <alignment vertical="center" wrapText="1"/>
      <protection hidden="1"/>
    </xf>
    <xf numFmtId="0" fontId="6" fillId="0" borderId="0" xfId="0" applyFont="1" applyBorder="1" applyAlignment="1" applyProtection="1">
      <alignment horizontal="right"/>
    </xf>
    <xf numFmtId="0" fontId="6" fillId="0" borderId="0" xfId="0" applyFont="1" applyAlignment="1" applyProtection="1">
      <alignment horizontal="right"/>
    </xf>
    <xf numFmtId="0" fontId="30" fillId="0" borderId="0" xfId="0" applyFont="1" applyFill="1" applyAlignment="1" applyProtection="1">
      <alignment horizontal="left" vertical="top" wrapText="1"/>
    </xf>
    <xf numFmtId="0" fontId="7" fillId="0" borderId="0" xfId="0" applyFont="1" applyFill="1" applyBorder="1" applyAlignment="1" applyProtection="1">
      <alignment horizontal="center"/>
    </xf>
    <xf numFmtId="0" fontId="32" fillId="2" borderId="1" xfId="0" applyFont="1" applyFill="1" applyBorder="1" applyAlignment="1" applyProtection="1">
      <alignment horizontal="center"/>
      <protection locked="0"/>
    </xf>
    <xf numFmtId="0" fontId="32" fillId="0" borderId="0" xfId="0" applyFont="1" applyAlignment="1" applyProtection="1">
      <alignment horizontal="right"/>
    </xf>
    <xf numFmtId="0" fontId="30" fillId="2" borderId="1" xfId="0" applyNumberFormat="1" applyFont="1" applyFill="1" applyBorder="1" applyAlignment="1" applyProtection="1">
      <alignment horizontal="center"/>
      <protection locked="0"/>
    </xf>
    <xf numFmtId="0" fontId="34" fillId="0" borderId="7" xfId="0" applyFont="1" applyBorder="1" applyAlignment="1" applyProtection="1">
      <alignment horizontal="center"/>
    </xf>
    <xf numFmtId="0" fontId="2" fillId="0" borderId="0" xfId="0" applyFont="1" applyProtection="1"/>
    <xf numFmtId="1" fontId="6" fillId="0" borderId="27" xfId="0" applyNumberFormat="1" applyFont="1" applyBorder="1" applyAlignment="1" applyProtection="1">
      <alignment horizontal="right"/>
      <protection hidden="1"/>
    </xf>
    <xf numFmtId="4" fontId="6" fillId="0" borderId="27" xfId="1" applyNumberFormat="1" applyFont="1" applyBorder="1" applyAlignment="1" applyProtection="1">
      <alignment horizontal="center"/>
      <protection hidden="1"/>
    </xf>
    <xf numFmtId="4" fontId="6" fillId="0" borderId="7" xfId="1" applyNumberFormat="1" applyFont="1" applyBorder="1" applyAlignment="1" applyProtection="1">
      <alignment horizontal="center"/>
      <protection hidden="1"/>
    </xf>
    <xf numFmtId="4" fontId="32" fillId="0" borderId="7" xfId="1" applyNumberFormat="1" applyFont="1" applyBorder="1" applyAlignment="1" applyProtection="1">
      <alignment horizontal="center"/>
      <protection hidden="1"/>
    </xf>
    <xf numFmtId="1" fontId="6" fillId="0" borderId="4" xfId="0" applyNumberFormat="1" applyFont="1" applyBorder="1" applyAlignment="1" applyProtection="1">
      <alignment horizontal="right"/>
      <protection hidden="1"/>
    </xf>
    <xf numFmtId="166" fontId="6" fillId="0" borderId="29" xfId="0" applyNumberFormat="1" applyFont="1" applyBorder="1" applyAlignment="1" applyProtection="1">
      <alignment horizontal="center"/>
      <protection hidden="1"/>
    </xf>
    <xf numFmtId="166" fontId="6" fillId="0" borderId="30" xfId="0" applyNumberFormat="1" applyFont="1" applyBorder="1" applyAlignment="1" applyProtection="1">
      <alignment horizontal="center"/>
      <protection hidden="1"/>
    </xf>
    <xf numFmtId="4" fontId="32" fillId="0" borderId="4" xfId="1" applyNumberFormat="1" applyFont="1" applyBorder="1" applyAlignment="1" applyProtection="1">
      <alignment horizontal="center"/>
      <protection hidden="1"/>
    </xf>
    <xf numFmtId="1" fontId="6" fillId="0" borderId="12" xfId="0" applyNumberFormat="1" applyFont="1" applyBorder="1" applyAlignment="1" applyProtection="1">
      <alignment horizontal="right"/>
      <protection hidden="1"/>
    </xf>
    <xf numFmtId="4" fontId="6" fillId="0" borderId="12" xfId="1" applyNumberFormat="1" applyFont="1" applyBorder="1" applyAlignment="1" applyProtection="1">
      <alignment horizontal="center"/>
      <protection hidden="1"/>
    </xf>
    <xf numFmtId="4" fontId="32" fillId="0" borderId="12" xfId="1" applyNumberFormat="1" applyFont="1" applyBorder="1" applyAlignment="1" applyProtection="1">
      <alignment horizontal="center"/>
      <protection hidden="1"/>
    </xf>
    <xf numFmtId="1" fontId="6" fillId="0" borderId="13" xfId="0" applyNumberFormat="1" applyFont="1" applyBorder="1" applyAlignment="1" applyProtection="1">
      <alignment horizontal="right"/>
      <protection hidden="1"/>
    </xf>
    <xf numFmtId="4" fontId="6" fillId="0" borderId="13" xfId="1" applyNumberFormat="1" applyFont="1" applyBorder="1" applyAlignment="1" applyProtection="1">
      <alignment horizontal="center"/>
      <protection hidden="1"/>
    </xf>
    <xf numFmtId="4" fontId="32" fillId="0" borderId="13" xfId="1" applyNumberFormat="1" applyFont="1" applyBorder="1" applyAlignment="1" applyProtection="1">
      <alignment horizontal="center"/>
      <protection hidden="1"/>
    </xf>
    <xf numFmtId="4" fontId="32" fillId="0" borderId="4" xfId="0" applyNumberFormat="1" applyFont="1" applyBorder="1" applyAlignment="1" applyProtection="1">
      <alignment horizontal="center"/>
      <protection hidden="1"/>
    </xf>
    <xf numFmtId="0" fontId="2" fillId="0" borderId="0" xfId="0" applyFont="1" applyAlignment="1" applyProtection="1">
      <alignment horizontal="center"/>
    </xf>
    <xf numFmtId="0" fontId="2" fillId="0" borderId="0" xfId="0" applyFont="1" applyFill="1" applyBorder="1" applyAlignment="1" applyProtection="1">
      <alignment horizontal="center"/>
    </xf>
    <xf numFmtId="4" fontId="2" fillId="0" borderId="0" xfId="0" applyNumberFormat="1" applyFont="1" applyFill="1" applyBorder="1" applyAlignment="1" applyProtection="1">
      <alignment horizontal="right"/>
    </xf>
    <xf numFmtId="0" fontId="2" fillId="0" borderId="0" xfId="0" applyFont="1" applyBorder="1" applyAlignment="1" applyProtection="1">
      <alignment horizontal="left"/>
    </xf>
    <xf numFmtId="0" fontId="2" fillId="0" borderId="0" xfId="0" applyFont="1" applyFill="1" applyBorder="1" applyProtection="1"/>
    <xf numFmtId="0" fontId="1" fillId="0" borderId="0" xfId="0" applyFont="1" applyFill="1" applyBorder="1" applyProtection="1"/>
    <xf numFmtId="0" fontId="1" fillId="0" borderId="0" xfId="0" applyFont="1" applyAlignment="1" applyProtection="1">
      <alignment horizontal="center"/>
    </xf>
    <xf numFmtId="167" fontId="6" fillId="2" borderId="1" xfId="0" applyNumberFormat="1" applyFont="1" applyFill="1" applyBorder="1" applyAlignment="1" applyProtection="1">
      <alignment horizontal="center"/>
      <protection locked="0"/>
    </xf>
    <xf numFmtId="0" fontId="1" fillId="0" borderId="0" xfId="0" applyFont="1" applyAlignment="1" applyProtection="1">
      <alignment horizontal="left"/>
    </xf>
    <xf numFmtId="0" fontId="2" fillId="0" borderId="0" xfId="0" applyFont="1" applyAlignment="1" applyProtection="1">
      <alignment horizontal="left"/>
    </xf>
    <xf numFmtId="0" fontId="1" fillId="0" borderId="0" xfId="0" applyFont="1" applyFill="1" applyBorder="1" applyAlignment="1" applyProtection="1">
      <alignment horizontal="center"/>
    </xf>
    <xf numFmtId="168" fontId="6" fillId="0" borderId="31" xfId="0" applyNumberFormat="1" applyFont="1" applyBorder="1" applyAlignment="1" applyProtection="1">
      <alignment horizontal="center"/>
      <protection hidden="1"/>
    </xf>
    <xf numFmtId="168" fontId="6" fillId="0" borderId="6" xfId="0" applyNumberFormat="1" applyFont="1" applyBorder="1" applyAlignment="1" applyProtection="1">
      <alignment horizontal="center"/>
      <protection hidden="1"/>
    </xf>
    <xf numFmtId="168" fontId="6" fillId="0" borderId="21" xfId="0" applyNumberFormat="1" applyFont="1" applyBorder="1" applyAlignment="1" applyProtection="1">
      <alignment horizontal="center"/>
      <protection hidden="1"/>
    </xf>
    <xf numFmtId="168" fontId="6" fillId="0" borderId="18" xfId="0" applyNumberFormat="1" applyFont="1" applyBorder="1" applyAlignment="1" applyProtection="1">
      <alignment horizontal="center"/>
      <protection hidden="1"/>
    </xf>
    <xf numFmtId="0" fontId="29" fillId="0" borderId="7" xfId="0" applyFont="1" applyBorder="1" applyAlignment="1" applyProtection="1">
      <alignment horizontal="center"/>
    </xf>
    <xf numFmtId="2" fontId="6" fillId="0" borderId="27" xfId="0" applyNumberFormat="1" applyFont="1" applyBorder="1" applyAlignment="1" applyProtection="1">
      <alignment horizontal="center"/>
      <protection hidden="1"/>
    </xf>
    <xf numFmtId="2" fontId="6" fillId="0" borderId="4" xfId="0" applyNumberFormat="1" applyFont="1" applyBorder="1" applyAlignment="1" applyProtection="1">
      <alignment horizontal="center"/>
      <protection hidden="1"/>
    </xf>
    <xf numFmtId="2" fontId="6" fillId="0" borderId="12" xfId="0" applyNumberFormat="1" applyFont="1" applyBorder="1" applyAlignment="1" applyProtection="1">
      <alignment horizontal="center"/>
      <protection hidden="1"/>
    </xf>
    <xf numFmtId="2" fontId="6" fillId="0" borderId="13" xfId="0" applyNumberFormat="1" applyFont="1" applyBorder="1" applyAlignment="1" applyProtection="1">
      <alignment horizontal="center"/>
      <protection hidden="1"/>
    </xf>
    <xf numFmtId="1" fontId="6" fillId="0" borderId="7" xfId="0" applyNumberFormat="1" applyFont="1" applyBorder="1" applyAlignment="1" applyProtection="1">
      <alignment horizontal="right"/>
      <protection hidden="1"/>
    </xf>
    <xf numFmtId="166" fontId="6" fillId="0" borderId="14" xfId="0" applyNumberFormat="1" applyFont="1" applyBorder="1" applyAlignment="1" applyProtection="1">
      <alignment horizontal="center"/>
      <protection hidden="1"/>
    </xf>
    <xf numFmtId="166" fontId="6" fillId="0" borderId="25" xfId="0" applyNumberFormat="1" applyFont="1" applyBorder="1" applyAlignment="1" applyProtection="1">
      <alignment horizontal="center"/>
      <protection hidden="1"/>
    </xf>
    <xf numFmtId="0" fontId="10" fillId="0" borderId="20" xfId="0" applyFont="1" applyBorder="1" applyAlignment="1" applyProtection="1">
      <alignment horizontal="left"/>
    </xf>
    <xf numFmtId="166" fontId="6" fillId="0" borderId="27" xfId="0" applyNumberFormat="1" applyFont="1" applyBorder="1" applyAlignment="1" applyProtection="1">
      <alignment horizontal="center"/>
      <protection hidden="1"/>
    </xf>
    <xf numFmtId="166" fontId="6" fillId="0" borderId="4" xfId="0" applyNumberFormat="1" applyFont="1" applyBorder="1" applyAlignment="1" applyProtection="1">
      <alignment horizontal="center"/>
      <protection hidden="1"/>
    </xf>
    <xf numFmtId="166" fontId="6" fillId="0" borderId="7" xfId="0" applyNumberFormat="1" applyFont="1" applyBorder="1" applyAlignment="1" applyProtection="1">
      <alignment horizontal="center"/>
      <protection hidden="1"/>
    </xf>
    <xf numFmtId="166" fontId="6" fillId="0" borderId="12" xfId="0" applyNumberFormat="1" applyFont="1" applyBorder="1" applyAlignment="1" applyProtection="1">
      <alignment horizontal="center"/>
      <protection hidden="1"/>
    </xf>
    <xf numFmtId="166" fontId="6" fillId="0" borderId="13" xfId="0" applyNumberFormat="1" applyFont="1" applyBorder="1" applyAlignment="1" applyProtection="1">
      <alignment horizontal="center"/>
      <protection hidden="1"/>
    </xf>
    <xf numFmtId="0" fontId="2" fillId="0" borderId="21" xfId="0" applyFont="1" applyBorder="1" applyAlignment="1" applyProtection="1">
      <alignment horizontal="center"/>
    </xf>
    <xf numFmtId="4" fontId="5" fillId="2" borderId="2" xfId="0" quotePrefix="1" applyNumberFormat="1" applyFont="1" applyFill="1" applyBorder="1" applyAlignment="1" applyProtection="1">
      <alignment horizontal="center"/>
      <protection locked="0"/>
    </xf>
    <xf numFmtId="0" fontId="2" fillId="0" borderId="12" xfId="0" applyFont="1" applyBorder="1" applyAlignment="1" applyProtection="1">
      <alignment horizontal="center"/>
      <protection hidden="1"/>
    </xf>
    <xf numFmtId="0" fontId="2" fillId="0" borderId="7"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2" fillId="0" borderId="23" xfId="0" applyFont="1" applyBorder="1" applyAlignment="1" applyProtection="1">
      <alignment horizontal="center"/>
      <protection hidden="1"/>
    </xf>
    <xf numFmtId="0" fontId="2" fillId="0" borderId="18" xfId="0" applyFont="1" applyBorder="1" applyAlignment="1" applyProtection="1">
      <alignment horizontal="center"/>
      <protection hidden="1"/>
    </xf>
    <xf numFmtId="0" fontId="29" fillId="0" borderId="23" xfId="0" applyFont="1" applyBorder="1" applyAlignment="1" applyProtection="1">
      <alignment horizontal="center"/>
      <protection hidden="1"/>
    </xf>
    <xf numFmtId="0" fontId="34" fillId="0" borderId="12" xfId="0" applyFont="1" applyBorder="1" applyAlignment="1" applyProtection="1">
      <alignment horizontal="center"/>
      <protection hidden="1"/>
    </xf>
    <xf numFmtId="0" fontId="2" fillId="0" borderId="13" xfId="0" applyFont="1" applyBorder="1" applyAlignment="1" applyProtection="1">
      <alignment horizontal="center"/>
      <protection hidden="1"/>
    </xf>
    <xf numFmtId="0" fontId="2" fillId="0" borderId="25" xfId="0" applyFont="1" applyBorder="1" applyAlignment="1" applyProtection="1">
      <alignment horizontal="center"/>
      <protection hidden="1"/>
    </xf>
    <xf numFmtId="0" fontId="2" fillId="0" borderId="14" xfId="0" applyFont="1" applyBorder="1" applyAlignment="1" applyProtection="1">
      <alignment horizontal="center"/>
      <protection hidden="1"/>
    </xf>
    <xf numFmtId="0" fontId="2" fillId="0" borderId="13" xfId="0" applyFont="1" applyBorder="1" applyProtection="1">
      <protection hidden="1"/>
    </xf>
    <xf numFmtId="0" fontId="2" fillId="0" borderId="32" xfId="0" applyFont="1" applyBorder="1" applyAlignment="1" applyProtection="1">
      <alignment horizontal="center"/>
      <protection hidden="1"/>
    </xf>
    <xf numFmtId="0" fontId="29" fillId="0" borderId="13"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34" fillId="0" borderId="13" xfId="0" applyFont="1" applyBorder="1" applyAlignment="1" applyProtection="1">
      <alignment horizontal="center"/>
      <protection hidden="1"/>
    </xf>
    <xf numFmtId="0" fontId="6" fillId="0" borderId="26" xfId="0" applyFont="1" applyBorder="1" applyAlignment="1" applyProtection="1">
      <alignment horizontal="center"/>
      <protection hidden="1"/>
    </xf>
    <xf numFmtId="0" fontId="6" fillId="0" borderId="29" xfId="0" applyFont="1" applyBorder="1" applyAlignment="1" applyProtection="1">
      <alignment horizontal="center"/>
      <protection hidden="1"/>
    </xf>
    <xf numFmtId="0" fontId="6" fillId="0" borderId="11" xfId="0" applyFont="1" applyBorder="1" applyAlignment="1" applyProtection="1">
      <alignment horizontal="center"/>
      <protection hidden="1"/>
    </xf>
    <xf numFmtId="0" fontId="6" fillId="0" borderId="23" xfId="0" applyFont="1" applyBorder="1" applyAlignment="1" applyProtection="1">
      <alignment horizontal="center"/>
      <protection hidden="1"/>
    </xf>
    <xf numFmtId="0" fontId="6" fillId="0" borderId="14"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6" fillId="0" borderId="0" xfId="0" applyNumberFormat="1" applyFont="1" applyBorder="1" applyAlignment="1" applyProtection="1">
      <alignment horizontal="center"/>
      <protection hidden="1"/>
    </xf>
    <xf numFmtId="0" fontId="29" fillId="0" borderId="0" xfId="0" applyFont="1" applyBorder="1" applyAlignment="1" applyProtection="1">
      <alignment horizontal="center"/>
      <protection hidden="1"/>
    </xf>
    <xf numFmtId="168" fontId="6" fillId="0" borderId="13" xfId="0" applyNumberFormat="1" applyFont="1" applyBorder="1" applyAlignment="1" applyProtection="1">
      <alignment horizontal="center"/>
      <protection hidden="1"/>
    </xf>
    <xf numFmtId="167" fontId="6" fillId="0" borderId="0" xfId="0" applyNumberFormat="1" applyFont="1" applyFill="1" applyBorder="1" applyAlignment="1" applyProtection="1">
      <alignment horizontal="center"/>
      <protection hidden="1"/>
    </xf>
    <xf numFmtId="49" fontId="5" fillId="2" borderId="2" xfId="0" applyNumberFormat="1" applyFont="1" applyFill="1" applyBorder="1" applyAlignment="1" applyProtection="1">
      <alignment horizontal="center"/>
      <protection locked="0"/>
    </xf>
    <xf numFmtId="0" fontId="0" fillId="0" borderId="6" xfId="0" applyBorder="1" applyAlignment="1" applyProtection="1">
      <alignment horizontal="center"/>
      <protection hidden="1"/>
    </xf>
    <xf numFmtId="0" fontId="4" fillId="6" borderId="8" xfId="0" applyFont="1" applyFill="1" applyBorder="1" applyAlignment="1" applyProtection="1">
      <alignment horizontal="center"/>
    </xf>
    <xf numFmtId="4" fontId="4" fillId="0" borderId="0" xfId="0" applyNumberFormat="1"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alignment horizontal="left"/>
    </xf>
    <xf numFmtId="0" fontId="4" fillId="6" borderId="0" xfId="0" applyFont="1" applyFill="1" applyBorder="1" applyProtection="1"/>
    <xf numFmtId="0" fontId="4" fillId="6" borderId="0" xfId="0" applyFont="1" applyFill="1" applyBorder="1" applyAlignment="1" applyProtection="1">
      <alignment horizontal="center"/>
    </xf>
    <xf numFmtId="0" fontId="5" fillId="6" borderId="0" xfId="0" applyFont="1" applyFill="1" applyBorder="1" applyAlignment="1" applyProtection="1">
      <alignment horizontal="right"/>
    </xf>
    <xf numFmtId="0" fontId="5" fillId="6" borderId="0" xfId="0" applyFont="1" applyFill="1" applyBorder="1" applyProtection="1"/>
    <xf numFmtId="0" fontId="5" fillId="6" borderId="0" xfId="0" applyFont="1" applyFill="1" applyBorder="1" applyAlignment="1" applyProtection="1">
      <alignment horizontal="left"/>
    </xf>
    <xf numFmtId="4" fontId="4" fillId="6" borderId="0" xfId="0" applyNumberFormat="1" applyFont="1" applyFill="1" applyBorder="1" applyAlignment="1" applyProtection="1">
      <alignment horizontal="right"/>
      <protection hidden="1"/>
    </xf>
    <xf numFmtId="4" fontId="5" fillId="0" borderId="3" xfId="0" applyNumberFormat="1" applyFont="1" applyFill="1" applyBorder="1" applyAlignment="1" applyProtection="1">
      <alignment horizontal="right"/>
      <protection hidden="1"/>
    </xf>
    <xf numFmtId="4" fontId="4" fillId="0" borderId="1" xfId="0" applyNumberFormat="1" applyFont="1" applyFill="1" applyBorder="1" applyAlignment="1" applyProtection="1">
      <alignment horizontal="right"/>
      <protection hidden="1"/>
    </xf>
    <xf numFmtId="169" fontId="4" fillId="2" borderId="2" xfId="0" applyNumberFormat="1" applyFont="1" applyFill="1" applyBorder="1" applyAlignment="1" applyProtection="1">
      <alignment horizontal="center"/>
      <protection locked="0"/>
    </xf>
    <xf numFmtId="165" fontId="6" fillId="0" borderId="27" xfId="0" applyNumberFormat="1" applyFont="1" applyBorder="1" applyAlignment="1" applyProtection="1">
      <alignment horizontal="center"/>
      <protection hidden="1"/>
    </xf>
    <xf numFmtId="165" fontId="6" fillId="0" borderId="4" xfId="0" applyNumberFormat="1" applyFont="1" applyBorder="1" applyAlignment="1" applyProtection="1">
      <alignment horizontal="center"/>
      <protection hidden="1"/>
    </xf>
    <xf numFmtId="165" fontId="6" fillId="0" borderId="12" xfId="0" applyNumberFormat="1" applyFont="1" applyBorder="1" applyAlignment="1" applyProtection="1">
      <alignment horizontal="center"/>
      <protection hidden="1"/>
    </xf>
    <xf numFmtId="165" fontId="6" fillId="0" borderId="13" xfId="0" applyNumberFormat="1" applyFont="1" applyBorder="1" applyAlignment="1" applyProtection="1">
      <alignment horizontal="center"/>
      <protection hidden="1"/>
    </xf>
    <xf numFmtId="4" fontId="6" fillId="0" borderId="26" xfId="1" applyNumberFormat="1" applyFont="1" applyBorder="1" applyAlignment="1" applyProtection="1">
      <alignment horizontal="center"/>
      <protection hidden="1"/>
    </xf>
    <xf numFmtId="4" fontId="6" fillId="0" borderId="31" xfId="1" applyNumberFormat="1" applyFont="1" applyBorder="1" applyAlignment="1" applyProtection="1">
      <alignment horizontal="center"/>
      <protection hidden="1"/>
    </xf>
    <xf numFmtId="4" fontId="1" fillId="0" borderId="0" xfId="0" applyNumberFormat="1" applyFont="1" applyFill="1" applyBorder="1" applyAlignment="1" applyProtection="1">
      <alignment horizontal="right"/>
    </xf>
    <xf numFmtId="0" fontId="5" fillId="6" borderId="0" xfId="0" applyFont="1" applyFill="1" applyBorder="1" applyAlignment="1" applyProtection="1"/>
    <xf numFmtId="0" fontId="1" fillId="6" borderId="0" xfId="0" applyFont="1" applyFill="1" applyBorder="1" applyAlignment="1" applyProtection="1">
      <alignment horizontal="center" vertical="center"/>
    </xf>
    <xf numFmtId="4" fontId="5" fillId="2" borderId="1" xfId="0" quotePrefix="1" applyNumberFormat="1" applyFont="1" applyFill="1" applyBorder="1" applyAlignment="1" applyProtection="1">
      <alignment horizontal="center"/>
      <protection locked="0"/>
    </xf>
    <xf numFmtId="0" fontId="32" fillId="7" borderId="1" xfId="0" applyFont="1" applyFill="1" applyBorder="1" applyAlignment="1" applyProtection="1">
      <alignment horizontal="center"/>
    </xf>
    <xf numFmtId="0" fontId="36" fillId="0" borderId="0" xfId="0" applyFont="1" applyAlignment="1" applyProtection="1">
      <alignment horizontal="left"/>
    </xf>
    <xf numFmtId="0" fontId="37" fillId="6" borderId="0" xfId="0" applyFont="1" applyFill="1" applyBorder="1" applyAlignment="1" applyProtection="1">
      <alignment horizontal="center" vertical="center"/>
    </xf>
    <xf numFmtId="0" fontId="35" fillId="0" borderId="0" xfId="0" applyFont="1" applyAlignment="1" applyProtection="1">
      <protection hidden="1"/>
    </xf>
    <xf numFmtId="0" fontId="6" fillId="0" borderId="0" xfId="0" applyFont="1" applyAlignment="1" applyProtection="1"/>
    <xf numFmtId="0" fontId="35" fillId="0" borderId="0" xfId="0" applyFont="1" applyAlignment="1" applyProtection="1"/>
    <xf numFmtId="0" fontId="6" fillId="6" borderId="0" xfId="0" applyFont="1" applyFill="1" applyBorder="1" applyAlignment="1" applyProtection="1">
      <alignment horizontal="left"/>
    </xf>
    <xf numFmtId="0" fontId="6" fillId="6" borderId="0" xfId="0" applyFont="1" applyFill="1" applyAlignment="1" applyProtection="1">
      <alignment horizontal="center"/>
    </xf>
    <xf numFmtId="0" fontId="35" fillId="0" borderId="0" xfId="0" applyFont="1" applyAlignment="1" applyProtection="1">
      <alignment horizontal="left"/>
    </xf>
    <xf numFmtId="0" fontId="6" fillId="6" borderId="0" xfId="0" applyNumberFormat="1" applyFont="1" applyFill="1" applyBorder="1" applyAlignment="1" applyProtection="1">
      <alignment horizontal="center"/>
    </xf>
    <xf numFmtId="40" fontId="6" fillId="6" borderId="0" xfId="1" applyNumberFormat="1" applyFont="1" applyFill="1" applyBorder="1" applyAlignment="1" applyProtection="1">
      <alignment horizontal="center"/>
    </xf>
    <xf numFmtId="0" fontId="6" fillId="6" borderId="0" xfId="0" applyFont="1" applyFill="1" applyBorder="1" applyProtection="1"/>
    <xf numFmtId="0" fontId="2" fillId="6" borderId="0" xfId="0" applyFont="1" applyFill="1" applyBorder="1" applyProtection="1"/>
    <xf numFmtId="0" fontId="2" fillId="6" borderId="0" xfId="0" applyFont="1" applyFill="1" applyBorder="1" applyAlignment="1" applyProtection="1"/>
    <xf numFmtId="4" fontId="6" fillId="6" borderId="0" xfId="0" applyNumberFormat="1" applyFont="1" applyFill="1" applyBorder="1" applyAlignment="1" applyProtection="1">
      <alignment horizontal="left"/>
    </xf>
    <xf numFmtId="0" fontId="5" fillId="0" borderId="0" xfId="0" applyFont="1" applyAlignment="1" applyProtection="1">
      <alignment horizontal="right"/>
    </xf>
    <xf numFmtId="0" fontId="2" fillId="6" borderId="0" xfId="0" applyFont="1" applyFill="1" applyBorder="1" applyAlignment="1" applyProtection="1">
      <alignment horizontal="center"/>
    </xf>
    <xf numFmtId="4" fontId="2" fillId="6" borderId="0" xfId="0" applyNumberFormat="1" applyFont="1" applyFill="1" applyBorder="1" applyAlignment="1" applyProtection="1">
      <alignment horizontal="right"/>
    </xf>
    <xf numFmtId="0" fontId="0" fillId="6" borderId="0" xfId="0" applyFill="1" applyBorder="1" applyAlignment="1" applyProtection="1"/>
    <xf numFmtId="0" fontId="2" fillId="0" borderId="0" xfId="0" applyFont="1" applyBorder="1" applyAlignment="1" applyProtection="1">
      <alignment horizontal="center"/>
    </xf>
    <xf numFmtId="0" fontId="1" fillId="0" borderId="0" xfId="0" applyFont="1" applyBorder="1" applyAlignment="1" applyProtection="1">
      <alignment horizontal="center"/>
    </xf>
    <xf numFmtId="0" fontId="35" fillId="0" borderId="0" xfId="0" applyFont="1" applyBorder="1" applyAlignment="1" applyProtection="1"/>
    <xf numFmtId="0" fontId="6" fillId="6" borderId="0" xfId="0" applyFont="1" applyFill="1" applyBorder="1" applyAlignment="1" applyProtection="1">
      <alignment horizontal="right"/>
    </xf>
    <xf numFmtId="1" fontId="30" fillId="6" borderId="0" xfId="0" applyNumberFormat="1" applyFont="1" applyFill="1" applyBorder="1" applyAlignment="1" applyProtection="1">
      <alignment horizontal="center"/>
    </xf>
    <xf numFmtId="0" fontId="35" fillId="0" borderId="0" xfId="0" applyFont="1" applyAlignment="1" applyProtection="1">
      <alignment horizontal="left" wrapText="1"/>
    </xf>
    <xf numFmtId="0" fontId="35" fillId="0" borderId="0" xfId="0" applyFont="1" applyAlignment="1">
      <alignment horizontal="left"/>
    </xf>
    <xf numFmtId="0" fontId="0" fillId="6" borderId="0" xfId="0" applyFont="1" applyFill="1" applyBorder="1" applyAlignment="1" applyProtection="1"/>
    <xf numFmtId="0" fontId="30" fillId="0" borderId="0" xfId="0" applyFont="1"/>
    <xf numFmtId="0" fontId="38" fillId="0" borderId="0" xfId="0" applyFont="1"/>
    <xf numFmtId="0" fontId="39" fillId="0" borderId="0" xfId="0" applyFont="1"/>
    <xf numFmtId="165" fontId="4" fillId="6" borderId="0" xfId="0" applyNumberFormat="1" applyFont="1" applyFill="1" applyBorder="1" applyAlignment="1" applyProtection="1">
      <alignment horizontal="center"/>
    </xf>
    <xf numFmtId="4" fontId="4" fillId="6" borderId="0" xfId="0" applyNumberFormat="1" applyFont="1" applyFill="1" applyBorder="1" applyAlignment="1" applyProtection="1">
      <alignment horizontal="center"/>
    </xf>
    <xf numFmtId="166" fontId="4" fillId="6" borderId="0" xfId="0" applyNumberFormat="1" applyFont="1" applyFill="1" applyBorder="1" applyAlignment="1" applyProtection="1">
      <alignment horizontal="center"/>
    </xf>
    <xf numFmtId="0" fontId="0" fillId="4" borderId="15" xfId="0" applyFill="1" applyBorder="1" applyAlignment="1">
      <alignment horizontal="center"/>
    </xf>
    <xf numFmtId="0" fontId="0" fillId="0" borderId="16" xfId="0" applyBorder="1" applyAlignment="1">
      <alignment horizontal="center"/>
    </xf>
    <xf numFmtId="0" fontId="0" fillId="3" borderId="8" xfId="0" applyFill="1" applyBorder="1" applyAlignment="1">
      <alignment horizontal="center"/>
    </xf>
    <xf numFmtId="0" fontId="0" fillId="3" borderId="17" xfId="0" applyFill="1" applyBorder="1" applyAlignment="1">
      <alignment horizontal="center"/>
    </xf>
    <xf numFmtId="2" fontId="3" fillId="0" borderId="0" xfId="0" quotePrefix="1" applyNumberFormat="1" applyFont="1" applyAlignment="1">
      <alignment horizontal="left" wrapText="1"/>
    </xf>
    <xf numFmtId="0" fontId="0" fillId="0" borderId="0" xfId="0" applyAlignment="1">
      <alignment horizontal="left" wrapText="1"/>
    </xf>
    <xf numFmtId="4" fontId="4" fillId="0" borderId="8" xfId="0" applyNumberFormat="1" applyFont="1" applyFill="1" applyBorder="1" applyAlignment="1" applyProtection="1">
      <alignment vertical="center" wrapText="1"/>
      <protection hidden="1"/>
    </xf>
    <xf numFmtId="4" fontId="4" fillId="0" borderId="17" xfId="0" applyNumberFormat="1" applyFont="1" applyFill="1" applyBorder="1" applyAlignment="1" applyProtection="1">
      <alignment vertical="center" wrapText="1"/>
      <protection hidden="1"/>
    </xf>
    <xf numFmtId="49" fontId="5" fillId="2" borderId="8" xfId="0" applyNumberFormat="1" applyFont="1" applyFill="1" applyBorder="1" applyAlignment="1" applyProtection="1">
      <alignment horizontal="center"/>
      <protection locked="0"/>
    </xf>
    <xf numFmtId="0" fontId="3" fillId="2" borderId="19" xfId="0" applyFont="1" applyFill="1" applyBorder="1" applyAlignment="1" applyProtection="1">
      <alignment horizontal="center"/>
      <protection locked="0"/>
    </xf>
    <xf numFmtId="0" fontId="3" fillId="2" borderId="17" xfId="0" applyFont="1" applyFill="1" applyBorder="1" applyAlignment="1" applyProtection="1">
      <alignment horizontal="center"/>
      <protection locked="0"/>
    </xf>
    <xf numFmtId="0" fontId="5" fillId="0" borderId="20" xfId="0" applyFont="1" applyBorder="1" applyAlignment="1" applyProtection="1">
      <alignment horizontal="center" vertical="center" wrapText="1"/>
    </xf>
    <xf numFmtId="0" fontId="0" fillId="0" borderId="10" xfId="0" applyBorder="1" applyAlignment="1" applyProtection="1">
      <alignment vertical="center" wrapText="1"/>
    </xf>
    <xf numFmtId="0" fontId="5" fillId="0" borderId="20" xfId="0" applyFont="1" applyBorder="1" applyAlignment="1" applyProtection="1">
      <alignment horizontal="center"/>
    </xf>
    <xf numFmtId="0" fontId="0" fillId="0" borderId="10" xfId="0" applyBorder="1" applyAlignment="1" applyProtection="1">
      <alignment horizontal="center"/>
    </xf>
    <xf numFmtId="2" fontId="4" fillId="2" borderId="20" xfId="0" applyNumberFormat="1" applyFont="1" applyFill="1" applyBorder="1" applyAlignment="1" applyProtection="1">
      <alignment horizontal="center"/>
      <protection locked="0"/>
    </xf>
    <xf numFmtId="2" fontId="0" fillId="0" borderId="10" xfId="0" applyNumberFormat="1" applyBorder="1" applyAlignment="1" applyProtection="1">
      <protection locked="0"/>
    </xf>
    <xf numFmtId="0" fontId="1" fillId="0" borderId="1" xfId="0" applyFont="1" applyFill="1" applyBorder="1" applyAlignment="1" applyProtection="1">
      <alignment horizontal="center"/>
    </xf>
    <xf numFmtId="0" fontId="1" fillId="0" borderId="1" xfId="0" applyFont="1" applyBorder="1" applyAlignment="1" applyProtection="1">
      <alignment horizontal="center"/>
    </xf>
    <xf numFmtId="0" fontId="28" fillId="0" borderId="23" xfId="0" applyFont="1" applyBorder="1" applyAlignment="1" applyProtection="1">
      <alignment horizontal="right"/>
    </xf>
    <xf numFmtId="0" fontId="28" fillId="0" borderId="24" xfId="0" applyFont="1" applyBorder="1" applyAlignment="1" applyProtection="1">
      <alignment horizontal="right"/>
    </xf>
    <xf numFmtId="0" fontId="28" fillId="0" borderId="0" xfId="0" quotePrefix="1" applyFont="1" applyFill="1" applyBorder="1" applyAlignment="1" applyProtection="1">
      <alignment horizontal="right"/>
    </xf>
    <xf numFmtId="0" fontId="30" fillId="0" borderId="0" xfId="0" applyFont="1" applyBorder="1" applyAlignment="1">
      <alignment horizontal="right"/>
    </xf>
    <xf numFmtId="0" fontId="30" fillId="0" borderId="0" xfId="0" applyFont="1" applyAlignment="1" applyProtection="1">
      <alignment horizontal="center"/>
    </xf>
    <xf numFmtId="0" fontId="30" fillId="0" borderId="0" xfId="0" applyFont="1" applyAlignment="1"/>
    <xf numFmtId="0" fontId="0" fillId="0" borderId="17" xfId="0" applyFill="1" applyBorder="1" applyAlignment="1" applyProtection="1">
      <alignment vertical="center" wrapText="1"/>
      <protection hidden="1"/>
    </xf>
    <xf numFmtId="0" fontId="5" fillId="0" borderId="0" xfId="0" applyFont="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6" borderId="0" xfId="0" applyFont="1" applyFill="1" applyBorder="1" applyAlignment="1" applyProtection="1">
      <alignment horizontal="center" vertical="top" wrapText="1"/>
    </xf>
    <xf numFmtId="0" fontId="5" fillId="0" borderId="0" xfId="0" applyFont="1" applyAlignment="1" applyProtection="1">
      <alignment horizontal="right"/>
    </xf>
    <xf numFmtId="0" fontId="0" fillId="0" borderId="24" xfId="0" applyBorder="1" applyAlignment="1">
      <alignment horizontal="right"/>
    </xf>
    <xf numFmtId="49" fontId="26" fillId="6" borderId="0" xfId="0" applyNumberFormat="1" applyFont="1" applyFill="1" applyBorder="1" applyAlignment="1" applyProtection="1">
      <alignment horizontal="center" wrapText="1"/>
    </xf>
    <xf numFmtId="0" fontId="0" fillId="0" borderId="0" xfId="0" applyAlignment="1">
      <alignment wrapText="1"/>
    </xf>
    <xf numFmtId="0" fontId="6" fillId="6" borderId="0" xfId="0" applyFont="1" applyFill="1" applyBorder="1" applyAlignment="1" applyProtection="1"/>
    <xf numFmtId="0" fontId="0" fillId="6" borderId="0" xfId="0" applyFill="1" applyBorder="1" applyAlignment="1" applyProtection="1"/>
    <xf numFmtId="0" fontId="35" fillId="0" borderId="0" xfId="0" applyFont="1" applyAlignment="1" applyProtection="1">
      <alignment horizontal="left"/>
      <protection hidden="1"/>
    </xf>
    <xf numFmtId="0" fontId="0" fillId="0" borderId="0" xfId="0" applyAlignment="1"/>
    <xf numFmtId="0" fontId="32" fillId="7" borderId="0" xfId="0" applyFont="1" applyFill="1" applyAlignment="1" applyProtection="1"/>
    <xf numFmtId="0" fontId="30" fillId="7" borderId="0" xfId="0" applyFont="1" applyFill="1" applyAlignment="1"/>
    <xf numFmtId="166" fontId="6" fillId="0" borderId="11" xfId="0" applyNumberFormat="1" applyFont="1" applyBorder="1" applyAlignment="1" applyProtection="1">
      <alignment horizontal="center"/>
      <protection hidden="1"/>
    </xf>
    <xf numFmtId="0" fontId="0" fillId="0" borderId="33" xfId="0" applyBorder="1" applyAlignment="1" applyProtection="1">
      <alignment horizontal="center"/>
      <protection hidden="1"/>
    </xf>
    <xf numFmtId="166" fontId="6" fillId="0" borderId="23" xfId="0" applyNumberFormat="1" applyFont="1" applyBorder="1" applyAlignment="1" applyProtection="1">
      <alignment horizontal="center"/>
      <protection hidden="1"/>
    </xf>
    <xf numFmtId="0" fontId="0" fillId="0" borderId="0" xfId="0" applyBorder="1" applyAlignment="1" applyProtection="1">
      <alignment horizontal="center"/>
      <protection hidden="1"/>
    </xf>
    <xf numFmtId="166" fontId="6" fillId="0" borderId="33" xfId="0" applyNumberFormat="1" applyFont="1" applyBorder="1" applyAlignment="1" applyProtection="1">
      <alignment horizontal="center"/>
      <protection hidden="1"/>
    </xf>
    <xf numFmtId="14" fontId="6" fillId="2" borderId="20" xfId="0" applyNumberFormat="1" applyFont="1" applyFill="1" applyBorder="1" applyAlignment="1" applyProtection="1">
      <protection locked="0"/>
    </xf>
    <xf numFmtId="0" fontId="0" fillId="0" borderId="10" xfId="0" applyBorder="1" applyAlignment="1" applyProtection="1">
      <protection locked="0"/>
    </xf>
    <xf numFmtId="0" fontId="0" fillId="6" borderId="0" xfId="0" applyFill="1" applyBorder="1" applyAlignment="1" applyProtection="1">
      <alignment wrapText="1"/>
    </xf>
    <xf numFmtId="0" fontId="6" fillId="5" borderId="20" xfId="0" applyFont="1" applyFill="1" applyBorder="1" applyAlignment="1" applyProtection="1">
      <protection locked="0"/>
    </xf>
    <xf numFmtId="0" fontId="0" fillId="5" borderId="10" xfId="0" applyFill="1" applyBorder="1" applyAlignment="1" applyProtection="1">
      <protection locked="0"/>
    </xf>
    <xf numFmtId="0" fontId="29" fillId="0" borderId="7" xfId="0" applyFont="1" applyBorder="1" applyAlignment="1" applyProtection="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49" fontId="4" fillId="2" borderId="20" xfId="0" applyNumberFormat="1" applyFont="1" applyFill="1" applyBorder="1" applyAlignment="1" applyProtection="1">
      <alignment horizontal="center"/>
      <protection locked="0"/>
    </xf>
    <xf numFmtId="49" fontId="4" fillId="0" borderId="22" xfId="0" applyNumberFormat="1" applyFont="1" applyBorder="1" applyAlignment="1" applyProtection="1">
      <alignment horizontal="center"/>
      <protection locked="0"/>
    </xf>
    <xf numFmtId="49" fontId="4" fillId="0" borderId="10" xfId="0" applyNumberFormat="1" applyFont="1" applyBorder="1" applyAlignment="1" applyProtection="1">
      <alignment horizontal="center"/>
      <protection locked="0"/>
    </xf>
    <xf numFmtId="0" fontId="0" fillId="0" borderId="0" xfId="0" applyFont="1" applyBorder="1" applyAlignment="1" applyProtection="1">
      <alignment horizontal="left"/>
    </xf>
    <xf numFmtId="0" fontId="0" fillId="0" borderId="0" xfId="0" applyFont="1" applyAlignment="1" applyProtection="1"/>
    <xf numFmtId="0" fontId="32" fillId="7" borderId="1" xfId="0" applyFont="1" applyFill="1" applyBorder="1" applyAlignment="1" applyProtection="1">
      <alignment horizontal="center"/>
    </xf>
    <xf numFmtId="0" fontId="0" fillId="0" borderId="1" xfId="0" applyBorder="1" applyAlignment="1">
      <alignment horizontal="center"/>
    </xf>
    <xf numFmtId="0" fontId="32" fillId="7" borderId="21" xfId="0" applyFont="1" applyFill="1" applyBorder="1" applyAlignment="1" applyProtection="1">
      <alignment horizontal="center"/>
    </xf>
    <xf numFmtId="0" fontId="35" fillId="0" borderId="7" xfId="0" applyFont="1" applyBorder="1" applyAlignment="1">
      <alignment horizontal="center"/>
    </xf>
    <xf numFmtId="0" fontId="32" fillId="2" borderId="0" xfId="0" applyFont="1"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30" fillId="2" borderId="0" xfId="0" applyFont="1" applyFill="1" applyAlignment="1" applyProtection="1">
      <alignment horizontal="left" vertical="top" wrapText="1"/>
      <protection locked="0"/>
    </xf>
    <xf numFmtId="0" fontId="29" fillId="0" borderId="28" xfId="0" applyFont="1" applyBorder="1" applyAlignment="1" applyProtection="1">
      <alignment horizontal="center"/>
      <protection hidden="1"/>
    </xf>
    <xf numFmtId="0" fontId="0" fillId="0" borderId="31" xfId="0" applyBorder="1" applyAlignment="1" applyProtection="1">
      <alignment horizontal="center"/>
      <protection hidden="1"/>
    </xf>
    <xf numFmtId="14" fontId="6" fillId="6" borderId="0" xfId="0" applyNumberFormat="1" applyFont="1" applyFill="1" applyBorder="1" applyAlignment="1" applyProtection="1"/>
    <xf numFmtId="0" fontId="2" fillId="0" borderId="20" xfId="0" applyFont="1" applyBorder="1" applyAlignment="1" applyProtection="1">
      <alignment horizontal="center"/>
    </xf>
    <xf numFmtId="0" fontId="0" fillId="0" borderId="22" xfId="0" applyBorder="1" applyAlignment="1">
      <alignment horizontal="center"/>
    </xf>
    <xf numFmtId="166" fontId="6" fillId="0" borderId="26" xfId="0" applyNumberFormat="1" applyFont="1" applyBorder="1" applyAlignment="1" applyProtection="1">
      <alignment horizontal="center"/>
      <protection hidden="1"/>
    </xf>
    <xf numFmtId="0" fontId="0" fillId="0" borderId="28" xfId="0" applyBorder="1" applyAlignment="1" applyProtection="1">
      <alignment horizontal="center"/>
      <protection hidden="1"/>
    </xf>
    <xf numFmtId="0" fontId="32" fillId="6" borderId="0" xfId="0" applyFont="1" applyFill="1" applyBorder="1" applyAlignment="1" applyProtection="1"/>
    <xf numFmtId="0" fontId="0" fillId="6" borderId="0" xfId="0" applyFill="1" applyBorder="1" applyAlignment="1"/>
    <xf numFmtId="0" fontId="26" fillId="6" borderId="0" xfId="0" applyNumberFormat="1" applyFont="1" applyFill="1" applyBorder="1" applyAlignment="1" applyProtection="1">
      <alignment horizontal="center"/>
    </xf>
    <xf numFmtId="0" fontId="0" fillId="0" borderId="0" xfId="0" applyAlignment="1">
      <alignment horizontal="center"/>
    </xf>
    <xf numFmtId="0" fontId="0" fillId="0" borderId="8" xfId="0" applyBorder="1" applyAlignment="1">
      <alignment wrapText="1"/>
    </xf>
    <xf numFmtId="0" fontId="0" fillId="0" borderId="19" xfId="0" applyBorder="1" applyAlignment="1">
      <alignment wrapText="1"/>
    </xf>
    <xf numFmtId="0" fontId="0" fillId="0" borderId="17" xfId="0" applyBorder="1" applyAlignment="1">
      <alignment wrapText="1"/>
    </xf>
  </cellXfs>
  <cellStyles count="3">
    <cellStyle name="Navadno" xfId="0" builtinId="0"/>
    <cellStyle name="Odstotek" xfId="2" builtinId="5"/>
    <cellStyle name="Vejica" xfId="1" builtinId="3"/>
  </cellStyles>
  <dxfs count="0"/>
  <tableStyles count="0" defaultTableStyle="TableStyleMedium2" defaultPivotStyle="PivotStyleLight16"/>
  <colors>
    <mruColors>
      <color rgb="FFFFFF99"/>
      <color rgb="FFFFCC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2247900</xdr:colOff>
      <xdr:row>0</xdr:row>
      <xdr:rowOff>47625</xdr:rowOff>
    </xdr:from>
    <xdr:to>
      <xdr:col>1</xdr:col>
      <xdr:colOff>2394144</xdr:colOff>
      <xdr:row>4</xdr:row>
      <xdr:rowOff>133255</xdr:rowOff>
    </xdr:to>
    <xdr:pic>
      <xdr:nvPicPr>
        <xdr:cNvPr id="2" name="Slika 1">
          <a:extLst>
            <a:ext uri="{FF2B5EF4-FFF2-40B4-BE49-F238E27FC236}">
              <a16:creationId xmlns:a16="http://schemas.microsoft.com/office/drawing/2014/main" id="{F2A61E41-8887-472A-BA4D-CC5D5CC3709D}"/>
            </a:ext>
          </a:extLst>
        </xdr:cNvPr>
        <xdr:cNvPicPr>
          <a:picLocks noChangeAspect="1"/>
        </xdr:cNvPicPr>
      </xdr:nvPicPr>
      <xdr:blipFill>
        <a:blip xmlns:r="http://schemas.openxmlformats.org/officeDocument/2006/relationships" r:embed="rId1"/>
        <a:stretch>
          <a:fillRect/>
        </a:stretch>
      </xdr:blipFill>
      <xdr:spPr>
        <a:xfrm>
          <a:off x="2247900" y="47625"/>
          <a:ext cx="3523809" cy="76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270043\AppData\Local\Temp\notes8E3693\Pripomo&#269;ek%20-%20dejanski%20obra&#269;un-2013-4.0%20-%20ZUTD-A+ZPIZ-2%20brez%20za&#353;&#269;i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odila"/>
      <sheetName val="šifrant"/>
      <sheetName val="skriti šifrant"/>
      <sheetName val="1.obr."/>
      <sheetName val="2.obr."/>
      <sheetName val="3.obr."/>
      <sheetName val="4.obr."/>
      <sheetName val="5.obr."/>
      <sheetName val="6.obr."/>
      <sheetName val="7.obr."/>
      <sheetName val="8.obr."/>
      <sheetName val="9.obr."/>
      <sheetName val="10.obr."/>
      <sheetName val="zahtevek"/>
    </sheetNames>
    <sheetDataSet>
      <sheetData sheetId="0" refreshError="1"/>
      <sheetData sheetId="1" refreshError="1">
        <row r="1">
          <cell r="A1" t="str">
            <v>šifra razloga zadržanosti</v>
          </cell>
          <cell r="B1" t="str">
            <v>Naziv</v>
          </cell>
        </row>
        <row r="2">
          <cell r="A2">
            <v>1</v>
          </cell>
          <cell r="B2" t="str">
            <v>BOLEZEN</v>
          </cell>
        </row>
        <row r="3">
          <cell r="A3">
            <v>2</v>
          </cell>
          <cell r="B3" t="str">
            <v>POŠKODBA IZVEN DELA</v>
          </cell>
        </row>
        <row r="4">
          <cell r="A4">
            <v>5</v>
          </cell>
          <cell r="B4" t="str">
            <v>POŠKODBA PO TRETJI OSEBI IZVEN DELA</v>
          </cell>
        </row>
        <row r="5">
          <cell r="A5">
            <v>7</v>
          </cell>
          <cell r="B5" t="str">
            <v>TRANSPLANTACIJA</v>
          </cell>
        </row>
        <row r="6">
          <cell r="A6">
            <v>8</v>
          </cell>
          <cell r="B6" t="str">
            <v>IZOLACIJA</v>
          </cell>
        </row>
        <row r="7">
          <cell r="A7">
            <v>9</v>
          </cell>
          <cell r="B7" t="str">
            <v>SPREMSTVO</v>
          </cell>
        </row>
        <row r="8">
          <cell r="A8">
            <v>3</v>
          </cell>
          <cell r="B8" t="str">
            <v>POKLICNA BOLEZEN</v>
          </cell>
        </row>
        <row r="9">
          <cell r="A9">
            <v>4</v>
          </cell>
          <cell r="B9" t="str">
            <v>POŠKODBA PRI DELU</v>
          </cell>
        </row>
        <row r="10">
          <cell r="A10">
            <v>6</v>
          </cell>
          <cell r="B10" t="str">
            <v>NEGA</v>
          </cell>
        </row>
        <row r="11">
          <cell r="A11">
            <v>10</v>
          </cell>
          <cell r="B11" t="str">
            <v>USPOSABLJANJE ZA REHABILITACIJO OTROKA</v>
          </cell>
        </row>
        <row r="12">
          <cell r="A12">
            <v>11</v>
          </cell>
          <cell r="B12" t="str">
            <v>POŠKODBA, NASTALA PRI AKTIVNOSTIH IZ 18. ČLENA ZAKONA</v>
          </cell>
        </row>
        <row r="13">
          <cell r="A13">
            <v>12</v>
          </cell>
          <cell r="B13" t="str">
            <v>DAROVANJE KRVI</v>
          </cell>
        </row>
        <row r="16">
          <cell r="B16" t="str">
            <v>Upoštevanje odstotka znižanja osnove za obdobje zadržanosti v breme ZZZS*</v>
          </cell>
        </row>
        <row r="17">
          <cell r="A17" t="str">
            <v>A</v>
          </cell>
          <cell r="B17" t="str">
            <v>do vključno 90. koledar.dneva</v>
          </cell>
        </row>
        <row r="18">
          <cell r="A18" t="str">
            <v>B</v>
          </cell>
          <cell r="B18" t="str">
            <v>od vključno 91. koledar.dneva</v>
          </cell>
        </row>
        <row r="19">
          <cell r="A19" t="str">
            <v>A ali B</v>
          </cell>
          <cell r="B19" t="str">
            <v>za celotno obdobje neprekinjene zadržanosti v breme ZZZS</v>
          </cell>
        </row>
        <row r="22">
          <cell r="A22" t="str">
            <v>*Znižani odstotki za prvih 90 koledarskih dni zadržanosti v breme obveznega zdravstvenega zavarovanja se uporabijo za tiste zavarovance, ki pridobijo pravico do nadomestila plače v breme obveznega zdravstvenega zavarovanja od dneva uveljavitve ZUJF dalje, torej od vključno 31.05.2012 dalje.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indexed="35"/>
  </sheetPr>
  <dimension ref="A4:E82"/>
  <sheetViews>
    <sheetView showGridLines="0" tabSelected="1" topLeftCell="A10" workbookViewId="0">
      <selection activeCell="A10" sqref="A10"/>
    </sheetView>
  </sheetViews>
  <sheetFormatPr defaultColWidth="9.109375" defaultRowHeight="13.2" x14ac:dyDescent="0.25"/>
  <cols>
    <col min="1" max="1" width="50.33203125" style="6" customWidth="1"/>
    <col min="2" max="2" width="75.5546875" style="6" customWidth="1"/>
    <col min="3" max="16384" width="9.109375" style="6"/>
  </cols>
  <sheetData>
    <row r="4" spans="1:3" ht="13.8" x14ac:dyDescent="0.25">
      <c r="A4" s="13"/>
      <c r="B4" s="14"/>
      <c r="C4" s="14"/>
    </row>
    <row r="7" spans="1:3" x14ac:dyDescent="0.25">
      <c r="A7" s="5" t="s">
        <v>78</v>
      </c>
      <c r="B7" s="5"/>
    </row>
    <row r="8" spans="1:3" x14ac:dyDescent="0.25">
      <c r="A8" s="5" t="s">
        <v>79</v>
      </c>
      <c r="B8" s="5"/>
    </row>
    <row r="9" spans="1:3" x14ac:dyDescent="0.25">
      <c r="A9" s="5"/>
      <c r="B9" s="5"/>
    </row>
    <row r="10" spans="1:3" ht="15.6" x14ac:dyDescent="0.3">
      <c r="A10" s="234" t="s">
        <v>111</v>
      </c>
      <c r="B10" s="5"/>
    </row>
    <row r="11" spans="1:3" x14ac:dyDescent="0.25">
      <c r="A11" s="5"/>
      <c r="B11" s="5"/>
    </row>
    <row r="12" spans="1:3" x14ac:dyDescent="0.25">
      <c r="A12" s="5"/>
      <c r="B12" s="5"/>
    </row>
    <row r="13" spans="1:3" x14ac:dyDescent="0.25">
      <c r="A13" s="5" t="s">
        <v>51</v>
      </c>
      <c r="B13" s="5"/>
    </row>
    <row r="14" spans="1:3" x14ac:dyDescent="0.25">
      <c r="A14" s="26" t="s">
        <v>52</v>
      </c>
      <c r="B14" s="5"/>
    </row>
    <row r="15" spans="1:3" x14ac:dyDescent="0.25">
      <c r="A15" s="26" t="s">
        <v>53</v>
      </c>
      <c r="B15" s="5"/>
    </row>
    <row r="16" spans="1:3" x14ac:dyDescent="0.25">
      <c r="A16" s="26"/>
      <c r="B16" s="5"/>
    </row>
    <row r="17" spans="1:2" ht="13.5" customHeight="1" x14ac:dyDescent="0.25">
      <c r="A17" s="26"/>
      <c r="B17" s="5"/>
    </row>
    <row r="18" spans="1:2" ht="13.5" customHeight="1" x14ac:dyDescent="0.25">
      <c r="A18" s="26" t="s">
        <v>110</v>
      </c>
      <c r="B18" s="5"/>
    </row>
    <row r="19" spans="1:2" ht="13.5" customHeight="1" x14ac:dyDescent="0.25">
      <c r="A19" s="233" t="s">
        <v>109</v>
      </c>
      <c r="B19" s="5"/>
    </row>
    <row r="20" spans="1:2" x14ac:dyDescent="0.25">
      <c r="A20" s="5" t="s">
        <v>108</v>
      </c>
      <c r="B20" s="5"/>
    </row>
    <row r="21" spans="1:2" x14ac:dyDescent="0.25">
      <c r="A21" s="5" t="s">
        <v>85</v>
      </c>
      <c r="B21" s="5"/>
    </row>
    <row r="22" spans="1:2" x14ac:dyDescent="0.25">
      <c r="A22" s="5"/>
      <c r="B22" s="5"/>
    </row>
    <row r="23" spans="1:2" x14ac:dyDescent="0.25">
      <c r="A23" s="5" t="s">
        <v>40</v>
      </c>
      <c r="B23" s="5"/>
    </row>
    <row r="24" spans="1:2" x14ac:dyDescent="0.25">
      <c r="A24" s="5" t="s">
        <v>41</v>
      </c>
      <c r="B24" s="5"/>
    </row>
    <row r="25" spans="1:2" x14ac:dyDescent="0.25">
      <c r="A25" s="5"/>
      <c r="B25" s="5"/>
    </row>
    <row r="26" spans="1:2" x14ac:dyDescent="0.25">
      <c r="A26" s="5" t="s">
        <v>28</v>
      </c>
      <c r="B26" s="5"/>
    </row>
    <row r="27" spans="1:2" x14ac:dyDescent="0.25">
      <c r="A27" s="5" t="s">
        <v>22</v>
      </c>
      <c r="B27" s="5"/>
    </row>
    <row r="28" spans="1:2" x14ac:dyDescent="0.25">
      <c r="A28" s="5" t="s">
        <v>30</v>
      </c>
      <c r="B28" s="5"/>
    </row>
    <row r="29" spans="1:2" x14ac:dyDescent="0.25">
      <c r="A29" s="5"/>
      <c r="B29" s="5"/>
    </row>
    <row r="30" spans="1:2" x14ac:dyDescent="0.25">
      <c r="A30" s="5" t="s">
        <v>99</v>
      </c>
      <c r="B30" s="5"/>
    </row>
    <row r="31" spans="1:2" x14ac:dyDescent="0.25">
      <c r="A31" s="5"/>
      <c r="B31" s="5"/>
    </row>
    <row r="32" spans="1:2" x14ac:dyDescent="0.25">
      <c r="A32" s="7">
        <v>43931</v>
      </c>
      <c r="B32" s="8"/>
    </row>
    <row r="36" spans="1:5" x14ac:dyDescent="0.25">
      <c r="E36" s="9"/>
    </row>
    <row r="42" spans="1:5" s="10" customFormat="1" x14ac:dyDescent="0.25"/>
    <row r="44" spans="1:5" ht="13.8" x14ac:dyDescent="0.25">
      <c r="A44" s="11"/>
    </row>
    <row r="54" ht="13.5" customHeight="1" x14ac:dyDescent="0.25"/>
    <row r="65" ht="38.25" customHeight="1" x14ac:dyDescent="0.25"/>
    <row r="82" ht="36" customHeight="1" x14ac:dyDescent="0.25"/>
  </sheetData>
  <sheetProtection algorithmName="SHA-512" hashValue="f9vY6w3s4h2G17eE6tQM9randp9mMsYUIvHUy3NEUU0ScWvYj4RkWOw4ffmnuXNkD2miIxEFgi7hgnnZd6tPhg==" saltValue="zYZ8cowkA/cdWIalQcBaCA==" spinCount="100000" sheet="1" selectLockedCells="1"/>
  <phoneticPr fontId="2" type="noConversion"/>
  <pageMargins left="0.25" right="0.25" top="0.75" bottom="0.75" header="0.3" footer="0.3"/>
  <pageSetup paperSize="9" orientation="landscape" horizontalDpi="120" verticalDpi="14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I32"/>
  <sheetViews>
    <sheetView showGridLines="0" workbookViewId="0">
      <selection activeCell="A2" sqref="A2"/>
    </sheetView>
  </sheetViews>
  <sheetFormatPr defaultColWidth="19.33203125" defaultRowHeight="13.2" x14ac:dyDescent="0.25"/>
  <cols>
    <col min="1" max="1" width="15.6640625" style="1" customWidth="1"/>
    <col min="2" max="2" width="51.6640625" style="2" customWidth="1"/>
    <col min="4" max="4" width="15" customWidth="1"/>
  </cols>
  <sheetData>
    <row r="1" spans="1:4" ht="26.4" x14ac:dyDescent="0.25">
      <c r="A1" s="3" t="s">
        <v>4</v>
      </c>
      <c r="B1" s="4" t="s">
        <v>27</v>
      </c>
      <c r="C1" s="3" t="s">
        <v>86</v>
      </c>
      <c r="D1" s="3" t="s">
        <v>86</v>
      </c>
    </row>
    <row r="2" spans="1:4" x14ac:dyDescent="0.25">
      <c r="A2" s="27">
        <v>1</v>
      </c>
      <c r="B2" s="28" t="s">
        <v>23</v>
      </c>
      <c r="C2" s="29">
        <v>80</v>
      </c>
      <c r="D2" s="29">
        <v>80</v>
      </c>
    </row>
    <row r="3" spans="1:4" x14ac:dyDescent="0.25">
      <c r="A3" s="27">
        <v>2</v>
      </c>
      <c r="B3" s="28" t="s">
        <v>24</v>
      </c>
      <c r="C3" s="29">
        <v>80</v>
      </c>
      <c r="D3" s="29">
        <v>80</v>
      </c>
    </row>
    <row r="4" spans="1:4" x14ac:dyDescent="0.25">
      <c r="A4" s="27">
        <v>5</v>
      </c>
      <c r="B4" s="28" t="s">
        <v>39</v>
      </c>
      <c r="C4" s="29">
        <v>80</v>
      </c>
      <c r="D4" s="29">
        <v>80</v>
      </c>
    </row>
    <row r="5" spans="1:4" x14ac:dyDescent="0.25">
      <c r="A5" s="30">
        <v>3</v>
      </c>
      <c r="B5" s="31" t="s">
        <v>25</v>
      </c>
      <c r="C5" s="32">
        <v>100</v>
      </c>
      <c r="D5" s="32">
        <v>100</v>
      </c>
    </row>
    <row r="6" spans="1:4" x14ac:dyDescent="0.25">
      <c r="A6" s="30">
        <v>4</v>
      </c>
      <c r="B6" s="31" t="s">
        <v>26</v>
      </c>
      <c r="C6" s="32">
        <v>100</v>
      </c>
      <c r="D6" s="32">
        <v>100</v>
      </c>
    </row>
    <row r="7" spans="1:4" x14ac:dyDescent="0.25">
      <c r="A7" s="35"/>
      <c r="B7" s="36"/>
      <c r="C7" s="37"/>
      <c r="D7" s="37"/>
    </row>
    <row r="8" spans="1:4" ht="13.8" thickBot="1" x14ac:dyDescent="0.3">
      <c r="A8" s="35"/>
      <c r="B8" s="36"/>
      <c r="C8" s="37"/>
      <c r="D8" s="37"/>
    </row>
    <row r="9" spans="1:4" ht="13.8" thickBot="1" x14ac:dyDescent="0.3">
      <c r="A9" s="22" t="s">
        <v>49</v>
      </c>
      <c r="B9" s="23" t="s">
        <v>87</v>
      </c>
      <c r="C9" s="240" t="s">
        <v>93</v>
      </c>
      <c r="D9" s="241"/>
    </row>
    <row r="10" spans="1:4" ht="13.8" thickBot="1" x14ac:dyDescent="0.3">
      <c r="A10" s="22" t="s">
        <v>50</v>
      </c>
      <c r="B10" s="23" t="s">
        <v>87</v>
      </c>
      <c r="C10" s="240" t="s">
        <v>94</v>
      </c>
      <c r="D10" s="241"/>
    </row>
    <row r="11" spans="1:4" ht="13.8" thickBot="1" x14ac:dyDescent="0.3">
      <c r="A11" s="33" t="s">
        <v>54</v>
      </c>
      <c r="B11" s="34" t="s">
        <v>87</v>
      </c>
      <c r="C11" s="238" t="s">
        <v>94</v>
      </c>
      <c r="D11" s="239"/>
    </row>
    <row r="14" spans="1:4" ht="50.25" customHeight="1" x14ac:dyDescent="0.25">
      <c r="A14" s="242"/>
      <c r="B14" s="243"/>
      <c r="C14" s="243"/>
      <c r="D14" s="243"/>
    </row>
    <row r="15" spans="1:4" x14ac:dyDescent="0.25">
      <c r="A15" s="38"/>
      <c r="B15" s="39"/>
      <c r="C15" s="39"/>
      <c r="D15" s="39"/>
    </row>
    <row r="16" spans="1:4" x14ac:dyDescent="0.25">
      <c r="A16" s="38"/>
      <c r="B16" s="39"/>
      <c r="C16" s="39"/>
      <c r="D16" s="39"/>
    </row>
    <row r="17" spans="1:9" x14ac:dyDescent="0.25">
      <c r="A17" s="38"/>
      <c r="B17" s="39"/>
      <c r="C17" s="39"/>
      <c r="D17" s="39"/>
    </row>
    <row r="18" spans="1:9" x14ac:dyDescent="0.25">
      <c r="A18" s="38"/>
      <c r="B18" s="39"/>
      <c r="C18" s="39"/>
      <c r="D18" s="39"/>
    </row>
    <row r="19" spans="1:9" x14ac:dyDescent="0.25">
      <c r="A19" s="40"/>
      <c r="B19" s="41"/>
      <c r="C19" s="41"/>
      <c r="D19" s="41"/>
      <c r="E19" s="41"/>
      <c r="F19" s="41"/>
      <c r="G19" s="41"/>
      <c r="H19" s="41"/>
      <c r="I19" s="41"/>
    </row>
    <row r="20" spans="1:9" x14ac:dyDescent="0.25">
      <c r="A20" s="40"/>
      <c r="B20" s="41"/>
      <c r="C20" s="41"/>
      <c r="D20" s="41"/>
      <c r="E20" s="41"/>
      <c r="F20" s="41"/>
      <c r="G20" s="41"/>
      <c r="H20" s="41"/>
      <c r="I20" s="41"/>
    </row>
    <row r="21" spans="1:9" x14ac:dyDescent="0.25">
      <c r="A21" s="40"/>
      <c r="B21" s="41"/>
      <c r="C21" s="41"/>
      <c r="D21" s="41"/>
      <c r="E21" s="41"/>
      <c r="F21" s="41"/>
      <c r="G21" s="41"/>
      <c r="H21" s="41"/>
      <c r="I21" s="41"/>
    </row>
    <row r="22" spans="1:9" x14ac:dyDescent="0.25">
      <c r="A22" s="40"/>
      <c r="B22" s="41"/>
      <c r="C22" s="41"/>
      <c r="D22" s="41"/>
      <c r="E22" s="41"/>
      <c r="F22" s="41"/>
      <c r="G22" s="41"/>
      <c r="H22" s="41"/>
      <c r="I22" s="41"/>
    </row>
    <row r="23" spans="1:9" x14ac:dyDescent="0.25">
      <c r="A23" s="40"/>
      <c r="B23" s="41"/>
      <c r="C23" s="41"/>
      <c r="D23" s="41"/>
      <c r="E23" s="41"/>
      <c r="F23" s="41"/>
      <c r="G23" s="41"/>
      <c r="H23" s="41"/>
      <c r="I23" s="41"/>
    </row>
    <row r="24" spans="1:9" x14ac:dyDescent="0.25">
      <c r="A24" s="40"/>
      <c r="B24" s="41"/>
      <c r="C24" s="41"/>
      <c r="D24" s="41"/>
      <c r="E24" s="41"/>
      <c r="F24" s="41"/>
      <c r="G24" s="41"/>
      <c r="H24" s="41"/>
      <c r="I24" s="41"/>
    </row>
    <row r="25" spans="1:9" x14ac:dyDescent="0.25">
      <c r="A25" s="40"/>
      <c r="B25" s="41"/>
      <c r="C25" s="41"/>
      <c r="D25" s="41"/>
      <c r="E25" s="41"/>
      <c r="F25" s="41"/>
      <c r="G25" s="41"/>
      <c r="H25" s="41"/>
      <c r="I25" s="41"/>
    </row>
    <row r="26" spans="1:9" x14ac:dyDescent="0.25">
      <c r="A26" s="40"/>
      <c r="B26" s="41"/>
      <c r="C26" s="41"/>
      <c r="D26" s="41"/>
      <c r="E26" s="41"/>
      <c r="F26" s="41"/>
      <c r="G26" s="41"/>
      <c r="H26" s="41"/>
      <c r="I26" s="41"/>
    </row>
    <row r="27" spans="1:9" x14ac:dyDescent="0.25">
      <c r="A27" s="40"/>
      <c r="B27" s="41"/>
      <c r="C27" s="41"/>
      <c r="D27" s="41"/>
      <c r="E27" s="41"/>
      <c r="F27" s="41"/>
      <c r="G27" s="41"/>
      <c r="H27" s="41"/>
      <c r="I27" s="41"/>
    </row>
    <row r="28" spans="1:9" x14ac:dyDescent="0.25">
      <c r="A28" s="40"/>
      <c r="B28" s="41"/>
      <c r="C28" s="41"/>
      <c r="D28" s="41"/>
      <c r="E28" s="41"/>
      <c r="F28" s="41"/>
      <c r="G28" s="41"/>
      <c r="H28" s="41"/>
      <c r="I28" s="41"/>
    </row>
    <row r="29" spans="1:9" x14ac:dyDescent="0.25">
      <c r="A29" s="40"/>
      <c r="B29" s="41"/>
      <c r="C29" s="41"/>
      <c r="D29" s="41"/>
      <c r="E29" s="41"/>
      <c r="F29" s="41"/>
      <c r="G29" s="41"/>
      <c r="H29" s="41"/>
      <c r="I29" s="41"/>
    </row>
    <row r="30" spans="1:9" x14ac:dyDescent="0.25">
      <c r="A30" s="40"/>
      <c r="B30" s="41"/>
      <c r="C30" s="41"/>
      <c r="D30" s="41"/>
      <c r="E30" s="41"/>
      <c r="F30" s="41"/>
      <c r="G30" s="41"/>
      <c r="H30" s="41"/>
      <c r="I30" s="41"/>
    </row>
    <row r="31" spans="1:9" x14ac:dyDescent="0.25">
      <c r="A31" s="40"/>
      <c r="B31" s="41"/>
      <c r="C31" s="41"/>
      <c r="D31" s="41"/>
      <c r="E31" s="41"/>
      <c r="F31" s="41"/>
      <c r="G31" s="41"/>
      <c r="H31" s="41"/>
      <c r="I31" s="41"/>
    </row>
    <row r="32" spans="1:9" x14ac:dyDescent="0.25">
      <c r="A32" s="40"/>
      <c r="B32" s="41"/>
      <c r="C32" s="41"/>
      <c r="D32" s="41"/>
      <c r="E32" s="41"/>
      <c r="F32" s="41"/>
      <c r="G32" s="41"/>
      <c r="H32" s="41"/>
      <c r="I32" s="41"/>
    </row>
  </sheetData>
  <mergeCells count="4">
    <mergeCell ref="C11:D11"/>
    <mergeCell ref="C9:D9"/>
    <mergeCell ref="C10:D10"/>
    <mergeCell ref="A14:D1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defaultRowHeight="13.2" x14ac:dyDescent="0.25"/>
  <sheetData>
    <row r="1" spans="1:1" x14ac:dyDescent="0.25">
      <c r="A1">
        <v>0</v>
      </c>
    </row>
    <row r="2" spans="1:1" x14ac:dyDescent="0.25">
      <c r="A2">
        <v>0.06</v>
      </c>
    </row>
    <row r="3" spans="1:1" x14ac:dyDescent="0.25">
      <c r="A3">
        <v>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H31"/>
  <sheetViews>
    <sheetView showGridLines="0" zoomScale="95" zoomScaleNormal="95" workbookViewId="0">
      <selection activeCell="E1" sqref="E1:G1"/>
    </sheetView>
  </sheetViews>
  <sheetFormatPr defaultColWidth="9.109375" defaultRowHeight="13.8" x14ac:dyDescent="0.25"/>
  <cols>
    <col min="1" max="1" width="14.88671875" style="44" customWidth="1"/>
    <col min="2" max="2" width="19.109375" style="44" customWidth="1"/>
    <col min="3" max="3" width="20.6640625" style="55" customWidth="1"/>
    <col min="4" max="4" width="26.109375" style="55" customWidth="1"/>
    <col min="5" max="5" width="5" style="55" customWidth="1"/>
    <col min="6" max="6" width="24.5546875" style="55" customWidth="1"/>
    <col min="7" max="7" width="9.88671875" style="44" customWidth="1"/>
    <col min="8" max="8" width="22.5546875" style="44" customWidth="1"/>
    <col min="9" max="16384" width="9.109375" style="44"/>
  </cols>
  <sheetData>
    <row r="1" spans="1:8" ht="14.4" thickBot="1" x14ac:dyDescent="0.3">
      <c r="A1" s="42"/>
      <c r="B1" s="43" t="s">
        <v>64</v>
      </c>
      <c r="C1" s="180"/>
      <c r="D1" s="43" t="s">
        <v>31</v>
      </c>
      <c r="E1" s="246"/>
      <c r="F1" s="247"/>
      <c r="G1" s="248"/>
    </row>
    <row r="2" spans="1:8" s="50" customFormat="1" x14ac:dyDescent="0.25">
      <c r="A2" s="45"/>
      <c r="B2" s="46"/>
      <c r="C2" s="47"/>
      <c r="D2" s="46"/>
      <c r="E2" s="48"/>
      <c r="F2" s="49"/>
      <c r="G2" s="49"/>
    </row>
    <row r="3" spans="1:8" x14ac:dyDescent="0.25">
      <c r="A3" s="50"/>
      <c r="B3" s="50"/>
      <c r="C3" s="51"/>
      <c r="D3" s="51"/>
      <c r="E3" s="51"/>
      <c r="F3" s="51"/>
      <c r="G3" s="50"/>
    </row>
    <row r="4" spans="1:8" x14ac:dyDescent="0.25">
      <c r="A4" s="52"/>
      <c r="B4" s="206" t="s">
        <v>103</v>
      </c>
      <c r="C4" s="187"/>
      <c r="D4" s="202"/>
      <c r="F4" s="190"/>
      <c r="G4" s="186"/>
    </row>
    <row r="5" spans="1:8" x14ac:dyDescent="0.25">
      <c r="A5" s="52"/>
      <c r="C5" s="207"/>
      <c r="D5" s="202"/>
      <c r="E5" s="187"/>
      <c r="F5" s="190"/>
      <c r="G5" s="186"/>
    </row>
    <row r="6" spans="1:8" s="50" customFormat="1" ht="14.4" thickBot="1" x14ac:dyDescent="0.3">
      <c r="A6" s="53"/>
      <c r="B6" s="46"/>
      <c r="C6" s="203"/>
      <c r="D6" s="188"/>
      <c r="E6" s="187"/>
      <c r="F6" s="188"/>
      <c r="G6" s="187"/>
    </row>
    <row r="7" spans="1:8" ht="14.4" thickBot="1" x14ac:dyDescent="0.3">
      <c r="A7" s="54"/>
      <c r="B7" s="54"/>
      <c r="F7" s="261" t="s">
        <v>67</v>
      </c>
      <c r="G7" s="262"/>
      <c r="H7" s="154"/>
    </row>
    <row r="8" spans="1:8" ht="14.4" thickBot="1" x14ac:dyDescent="0.3">
      <c r="B8" s="251" t="s">
        <v>3</v>
      </c>
      <c r="C8" s="252"/>
      <c r="D8" s="56"/>
      <c r="F8" s="261" t="s">
        <v>76</v>
      </c>
      <c r="G8" s="262"/>
      <c r="H8" s="154"/>
    </row>
    <row r="9" spans="1:8" s="57" customFormat="1" ht="31.5" customHeight="1" thickBot="1" x14ac:dyDescent="0.3">
      <c r="B9" s="58" t="s">
        <v>1</v>
      </c>
      <c r="C9" s="58" t="s">
        <v>2</v>
      </c>
      <c r="D9" s="249" t="s">
        <v>0</v>
      </c>
      <c r="E9" s="250"/>
      <c r="F9" s="259" t="s">
        <v>58</v>
      </c>
      <c r="G9" s="260"/>
      <c r="H9" s="96">
        <v>0.06</v>
      </c>
    </row>
    <row r="10" spans="1:8" s="59" customFormat="1" ht="27" customHeight="1" thickBot="1" x14ac:dyDescent="0.3">
      <c r="B10" s="24"/>
      <c r="C10" s="24"/>
      <c r="D10" s="253"/>
      <c r="E10" s="254"/>
      <c r="F10" s="257" t="s">
        <v>59</v>
      </c>
      <c r="G10" s="258"/>
      <c r="H10" s="97"/>
    </row>
    <row r="11" spans="1:8" ht="14.4" thickBot="1" x14ac:dyDescent="0.3">
      <c r="B11" s="60" t="s">
        <v>88</v>
      </c>
      <c r="C11" s="182" t="s">
        <v>49</v>
      </c>
      <c r="D11" s="255" t="str">
        <f>IF(ISBLANK(C11),"",VLOOKUP(C11,šifrant!A:B,2,FALSE))</f>
        <v>po ZDR</v>
      </c>
      <c r="E11" s="256"/>
      <c r="F11" s="257" t="s">
        <v>60</v>
      </c>
      <c r="G11" s="258"/>
      <c r="H11" s="98">
        <f>ROUND(H12*H10/100,2)</f>
        <v>0</v>
      </c>
    </row>
    <row r="12" spans="1:8" ht="14.4" thickBot="1" x14ac:dyDescent="0.3">
      <c r="B12" s="61"/>
      <c r="C12" s="62"/>
      <c r="D12" s="63"/>
      <c r="E12" s="51"/>
      <c r="F12" s="259" t="s">
        <v>61</v>
      </c>
      <c r="G12" s="260"/>
      <c r="H12" s="99">
        <f>ROUND(H22*0.0885,2)</f>
        <v>0</v>
      </c>
    </row>
    <row r="13" spans="1:8" ht="15.75" customHeight="1" thickBot="1" x14ac:dyDescent="0.3">
      <c r="B13" s="59"/>
      <c r="C13" s="43" t="s">
        <v>32</v>
      </c>
      <c r="D13" s="25"/>
      <c r="E13" s="64" t="str">
        <f>IF(ISBLANK(D13),"",VLOOKUP(D13,[1]šifrant!A:B,2,FALSE))</f>
        <v/>
      </c>
    </row>
    <row r="14" spans="1:8" ht="14.4" thickBot="1" x14ac:dyDescent="0.3">
      <c r="B14" s="59"/>
      <c r="C14" s="43" t="s">
        <v>33</v>
      </c>
      <c r="D14" s="18" t="str">
        <f>IF(OR(ISBLANK(C11),ISBLANK(D13)),"0",IF(C11="A",VLOOKUP(D13,šifrant!A:C,3,FALSE),VLOOKUP(D13,šifrant!A:D,4,FALSE)))</f>
        <v>0</v>
      </c>
      <c r="E14" s="65"/>
      <c r="F14" s="66" t="s">
        <v>45</v>
      </c>
      <c r="G14" s="244">
        <f>IF(UPPER(H8)="DA",0,IF(ISBLANK(H10),H12,H12-H11))</f>
        <v>0</v>
      </c>
      <c r="H14" s="245"/>
    </row>
    <row r="15" spans="1:8" ht="14.4" thickBot="1" x14ac:dyDescent="0.3">
      <c r="B15" s="59"/>
      <c r="C15" s="188"/>
      <c r="D15" s="235"/>
      <c r="E15" s="65"/>
      <c r="F15" s="67" t="s">
        <v>44</v>
      </c>
      <c r="G15" s="244">
        <f>IF(UPPER(H8)="DA",0,ROUND(H22*0.0656,2))</f>
        <v>0</v>
      </c>
      <c r="H15" s="263"/>
    </row>
    <row r="16" spans="1:8" ht="14.4" thickBot="1" x14ac:dyDescent="0.3">
      <c r="A16" s="186"/>
      <c r="B16" s="189"/>
      <c r="C16" s="59"/>
      <c r="D16" s="68"/>
      <c r="E16" s="65"/>
      <c r="F16" s="53" t="s">
        <v>46</v>
      </c>
      <c r="G16" s="244">
        <f>IF(UPPER(H8)="DA",0,ROUND((H22*H9)/100,2))</f>
        <v>0</v>
      </c>
      <c r="H16" s="263"/>
    </row>
    <row r="17" spans="1:8" ht="14.4" thickBot="1" x14ac:dyDescent="0.3">
      <c r="A17" s="188"/>
      <c r="B17" s="187"/>
      <c r="C17" s="220"/>
      <c r="D17" s="187"/>
      <c r="E17" s="65"/>
      <c r="F17" s="53" t="s">
        <v>47</v>
      </c>
      <c r="G17" s="244">
        <f>IF(UPPER(H8)="DA",0,ROUND(H22*0.001,2))</f>
        <v>0</v>
      </c>
      <c r="H17" s="263"/>
    </row>
    <row r="18" spans="1:8" ht="14.4" thickBot="1" x14ac:dyDescent="0.3">
      <c r="B18" s="59"/>
      <c r="C18" s="220"/>
      <c r="D18" s="236"/>
      <c r="E18" s="65"/>
      <c r="F18" s="53" t="s">
        <v>48</v>
      </c>
      <c r="G18" s="244">
        <f>IF(UPPER(H8)="DA",0,ROUND(H22*0.0053,2))</f>
        <v>0</v>
      </c>
      <c r="H18" s="263"/>
    </row>
    <row r="19" spans="1:8" x14ac:dyDescent="0.25">
      <c r="B19" s="52"/>
      <c r="C19" s="220"/>
      <c r="D19" s="236"/>
      <c r="E19" s="44"/>
    </row>
    <row r="20" spans="1:8" ht="14.4" thickBot="1" x14ac:dyDescent="0.3">
      <c r="B20" s="59"/>
      <c r="C20" s="59"/>
      <c r="D20" s="69"/>
      <c r="E20" s="51"/>
      <c r="F20" s="190"/>
      <c r="G20" s="188"/>
      <c r="H20" s="191"/>
    </row>
    <row r="21" spans="1:8" ht="14.4" thickBot="1" x14ac:dyDescent="0.3">
      <c r="B21" s="267" t="s">
        <v>95</v>
      </c>
      <c r="C21" s="268"/>
      <c r="D21" s="194"/>
      <c r="E21" s="51"/>
      <c r="F21" s="59"/>
      <c r="G21" s="43" t="s">
        <v>34</v>
      </c>
      <c r="H21" s="193">
        <f>ROUND(D21*D14/100,2)</f>
        <v>0</v>
      </c>
    </row>
    <row r="22" spans="1:8" ht="14.4" thickBot="1" x14ac:dyDescent="0.3">
      <c r="B22" s="59"/>
      <c r="C22" s="59"/>
      <c r="F22" s="70"/>
      <c r="G22" s="71" t="s">
        <v>35</v>
      </c>
      <c r="H22" s="192">
        <f>ROUND(D10*H21,2)</f>
        <v>0</v>
      </c>
    </row>
    <row r="23" spans="1:8" ht="14.4" thickBot="1" x14ac:dyDescent="0.3">
      <c r="B23" s="72"/>
      <c r="C23" s="73"/>
      <c r="D23" s="69"/>
      <c r="E23" s="44"/>
      <c r="F23" s="52"/>
      <c r="G23" s="220" t="s">
        <v>36</v>
      </c>
      <c r="H23" s="15">
        <f>G14+G15+G16+G17+G18</f>
        <v>0</v>
      </c>
    </row>
    <row r="24" spans="1:8" ht="17.25" customHeight="1" thickBot="1" x14ac:dyDescent="0.35">
      <c r="C24" s="186"/>
      <c r="D24" s="44"/>
      <c r="F24" s="59"/>
      <c r="G24" s="74" t="s">
        <v>38</v>
      </c>
      <c r="H24" s="16">
        <f>ROUND(H22+H23,2)</f>
        <v>0</v>
      </c>
    </row>
    <row r="25" spans="1:8" ht="17.25" customHeight="1" thickBot="1" x14ac:dyDescent="0.3">
      <c r="A25" s="264"/>
      <c r="B25" s="265"/>
      <c r="C25" s="266"/>
      <c r="D25" s="183"/>
      <c r="E25" s="52"/>
      <c r="G25" s="43" t="s">
        <v>66</v>
      </c>
      <c r="H25" s="12"/>
    </row>
    <row r="26" spans="1:8" ht="14.4" thickBot="1" x14ac:dyDescent="0.3">
      <c r="A26" s="265"/>
      <c r="B26" s="265"/>
      <c r="C26" s="266"/>
      <c r="D26" s="184"/>
      <c r="E26" s="52"/>
      <c r="F26" s="76"/>
      <c r="G26" s="71" t="s">
        <v>37</v>
      </c>
      <c r="H26" s="17">
        <f>H24+H25</f>
        <v>0</v>
      </c>
    </row>
    <row r="27" spans="1:8" x14ac:dyDescent="0.25">
      <c r="A27" s="265"/>
      <c r="B27" s="265"/>
      <c r="C27" s="266"/>
      <c r="D27" s="185"/>
    </row>
    <row r="28" spans="1:8" x14ac:dyDescent="0.25">
      <c r="C28" s="187"/>
    </row>
    <row r="29" spans="1:8" x14ac:dyDescent="0.25">
      <c r="B29" s="77"/>
      <c r="C29" s="237"/>
      <c r="D29" s="75"/>
    </row>
    <row r="30" spans="1:8" x14ac:dyDescent="0.25">
      <c r="C30" s="187"/>
    </row>
    <row r="31" spans="1:8" x14ac:dyDescent="0.25">
      <c r="C31" s="187"/>
    </row>
  </sheetData>
  <sheetProtection algorithmName="SHA-512" hashValue="IDbQ6BvIMhDOVcnWVwPKYJavQCFzIelh4JfWKDOkkveO1Vu7mHvVoEscsWZdKo84YEtogo9atZ4yXox+M8SjlQ==" saltValue="NBhoqaIcdKAupxLwRrLBAw==" spinCount="100000" sheet="1" selectLockedCells="1"/>
  <mergeCells count="19">
    <mergeCell ref="G15:H15"/>
    <mergeCell ref="A25:B27"/>
    <mergeCell ref="C25:C27"/>
    <mergeCell ref="G16:H16"/>
    <mergeCell ref="G17:H17"/>
    <mergeCell ref="G18:H18"/>
    <mergeCell ref="B21:C21"/>
    <mergeCell ref="G14:H14"/>
    <mergeCell ref="E1:G1"/>
    <mergeCell ref="D9:E9"/>
    <mergeCell ref="B8:C8"/>
    <mergeCell ref="D10:E10"/>
    <mergeCell ref="D11:E11"/>
    <mergeCell ref="F11:G11"/>
    <mergeCell ref="F9:G9"/>
    <mergeCell ref="F10:G10"/>
    <mergeCell ref="F12:G12"/>
    <mergeCell ref="F7:G7"/>
    <mergeCell ref="F8:G8"/>
  </mergeCells>
  <phoneticPr fontId="2" type="noConversion"/>
  <dataValidations count="3">
    <dataValidation type="list" allowBlank="1" showInputMessage="1" showErrorMessage="1" sqref="C11" xr:uid="{00000000-0002-0000-0300-000000000000}">
      <formula1>"A,B"</formula1>
    </dataValidation>
    <dataValidation type="list" allowBlank="1" showInputMessage="1" showErrorMessage="1" sqref="H10" xr:uid="{00000000-0002-0000-0300-000001000000}">
      <formula1>"30,50"</formula1>
    </dataValidation>
    <dataValidation type="list" showInputMessage="1" showErrorMessage="1" sqref="H7:H8" xr:uid="{00000000-0002-0000-0300-000002000000}">
      <formula1>"DA,NE"</formula1>
    </dataValidation>
  </dataValidations>
  <pageMargins left="0.25" right="0.25" top="0.78" bottom="0.44" header="0.3" footer="0.3"/>
  <pageSetup paperSize="9" orientation="landscape" r:id="rId1"/>
  <headerFooter alignWithMargins="0">
    <oddHeader>&amp;C&amp;"Arial CE,Krepko ležeče"&amp;14VNOSNA MASKA, KI NI PRILOGA K ZAHTEVKU</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'skriti šifrant'!$A$1:$A$3</xm:f>
          </x14:formula1>
          <xm:sqref>H9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H31"/>
  <sheetViews>
    <sheetView showGridLines="0" zoomScale="95" workbookViewId="0">
      <selection activeCell="C1" sqref="C1"/>
    </sheetView>
  </sheetViews>
  <sheetFormatPr defaultColWidth="9.109375" defaultRowHeight="13.8" x14ac:dyDescent="0.25"/>
  <cols>
    <col min="1" max="1" width="14.88671875" style="44" customWidth="1"/>
    <col min="2" max="2" width="19.109375" style="44" customWidth="1"/>
    <col min="3" max="3" width="20.6640625" style="55" customWidth="1"/>
    <col min="4" max="4" width="26.109375" style="55" customWidth="1"/>
    <col min="5" max="5" width="5" style="55" customWidth="1"/>
    <col min="6" max="6" width="24.5546875" style="55" customWidth="1"/>
    <col min="7" max="7" width="9.88671875" style="44" customWidth="1"/>
    <col min="8" max="8" width="22.5546875" style="44" customWidth="1"/>
    <col min="9" max="16384" width="9.109375" style="44"/>
  </cols>
  <sheetData>
    <row r="1" spans="1:8" ht="14.4" thickBot="1" x14ac:dyDescent="0.3">
      <c r="A1" s="42"/>
      <c r="B1" s="220" t="s">
        <v>64</v>
      </c>
      <c r="C1" s="180"/>
      <c r="D1" s="220" t="s">
        <v>31</v>
      </c>
      <c r="E1" s="246"/>
      <c r="F1" s="247"/>
      <c r="G1" s="248"/>
    </row>
    <row r="2" spans="1:8" s="50" customFormat="1" x14ac:dyDescent="0.25">
      <c r="A2" s="45"/>
      <c r="B2" s="46"/>
      <c r="C2" s="47"/>
      <c r="D2" s="46"/>
      <c r="E2" s="48"/>
      <c r="F2" s="49"/>
      <c r="G2" s="49"/>
    </row>
    <row r="3" spans="1:8" x14ac:dyDescent="0.25">
      <c r="A3" s="50"/>
      <c r="B3" s="50"/>
      <c r="C3" s="51"/>
      <c r="D3" s="51"/>
      <c r="E3" s="51"/>
      <c r="F3" s="51"/>
      <c r="G3" s="50"/>
    </row>
    <row r="4" spans="1:8" x14ac:dyDescent="0.25">
      <c r="A4" s="52"/>
      <c r="B4" s="206" t="s">
        <v>103</v>
      </c>
      <c r="C4" s="187"/>
      <c r="D4" s="202"/>
      <c r="F4" s="190"/>
      <c r="G4" s="186"/>
    </row>
    <row r="5" spans="1:8" x14ac:dyDescent="0.25">
      <c r="A5" s="52"/>
      <c r="C5" s="207"/>
      <c r="D5" s="202"/>
      <c r="E5" s="187"/>
      <c r="F5" s="190"/>
      <c r="G5" s="186"/>
    </row>
    <row r="6" spans="1:8" s="50" customFormat="1" ht="14.4" thickBot="1" x14ac:dyDescent="0.3">
      <c r="A6" s="53"/>
      <c r="B6" s="46"/>
      <c r="C6" s="203"/>
      <c r="D6" s="188"/>
      <c r="E6" s="187"/>
      <c r="F6" s="188"/>
      <c r="G6" s="187"/>
    </row>
    <row r="7" spans="1:8" ht="14.4" thickBot="1" x14ac:dyDescent="0.3">
      <c r="A7" s="54"/>
      <c r="B7" s="54"/>
      <c r="F7" s="261" t="s">
        <v>67</v>
      </c>
      <c r="G7" s="262"/>
      <c r="H7" s="154"/>
    </row>
    <row r="8" spans="1:8" ht="14.4" thickBot="1" x14ac:dyDescent="0.3">
      <c r="B8" s="251" t="s">
        <v>3</v>
      </c>
      <c r="C8" s="252"/>
      <c r="D8" s="56"/>
      <c r="F8" s="261" t="s">
        <v>76</v>
      </c>
      <c r="G8" s="262"/>
      <c r="H8" s="154"/>
    </row>
    <row r="9" spans="1:8" s="57" customFormat="1" ht="31.5" customHeight="1" thickBot="1" x14ac:dyDescent="0.3">
      <c r="B9" s="58" t="s">
        <v>1</v>
      </c>
      <c r="C9" s="58" t="s">
        <v>2</v>
      </c>
      <c r="D9" s="249" t="s">
        <v>0</v>
      </c>
      <c r="E9" s="250"/>
      <c r="F9" s="259" t="s">
        <v>58</v>
      </c>
      <c r="G9" s="260"/>
      <c r="H9" s="96">
        <v>0.06</v>
      </c>
    </row>
    <row r="10" spans="1:8" s="59" customFormat="1" ht="27" customHeight="1" thickBot="1" x14ac:dyDescent="0.3">
      <c r="B10" s="24"/>
      <c r="C10" s="24"/>
      <c r="D10" s="253"/>
      <c r="E10" s="254"/>
      <c r="F10" s="257" t="s">
        <v>59</v>
      </c>
      <c r="G10" s="258"/>
      <c r="H10" s="97"/>
    </row>
    <row r="11" spans="1:8" ht="14.4" thickBot="1" x14ac:dyDescent="0.3">
      <c r="B11" s="60" t="s">
        <v>88</v>
      </c>
      <c r="C11" s="182" t="s">
        <v>49</v>
      </c>
      <c r="D11" s="255" t="str">
        <f>IF(ISBLANK(C11),"",VLOOKUP(C11,šifrant!A:B,2,FALSE))</f>
        <v>po ZDR</v>
      </c>
      <c r="E11" s="256"/>
      <c r="F11" s="257" t="s">
        <v>60</v>
      </c>
      <c r="G11" s="258"/>
      <c r="H11" s="98">
        <f>ROUND(H12*H10/100,2)</f>
        <v>0</v>
      </c>
    </row>
    <row r="12" spans="1:8" ht="14.4" thickBot="1" x14ac:dyDescent="0.3">
      <c r="B12" s="61"/>
      <c r="C12" s="62"/>
      <c r="D12" s="63"/>
      <c r="E12" s="51"/>
      <c r="F12" s="259" t="s">
        <v>61</v>
      </c>
      <c r="G12" s="260"/>
      <c r="H12" s="99">
        <f>ROUND(H22*0.0885,2)</f>
        <v>0</v>
      </c>
    </row>
    <row r="13" spans="1:8" ht="15.75" customHeight="1" thickBot="1" x14ac:dyDescent="0.3">
      <c r="B13" s="59"/>
      <c r="C13" s="220" t="s">
        <v>32</v>
      </c>
      <c r="D13" s="25"/>
      <c r="E13" s="64" t="str">
        <f>IF(ISBLANK(D13),"",VLOOKUP(D13,[1]šifrant!A:B,2,FALSE))</f>
        <v/>
      </c>
    </row>
    <row r="14" spans="1:8" ht="14.4" thickBot="1" x14ac:dyDescent="0.3">
      <c r="B14" s="59"/>
      <c r="C14" s="220" t="s">
        <v>33</v>
      </c>
      <c r="D14" s="18" t="str">
        <f>IF(OR(ISBLANK(C11),ISBLANK(D13)),"0",IF(C11="A",VLOOKUP(D13,šifrant!A:C,3,FALSE),VLOOKUP(D13,šifrant!A:D,4,FALSE)))</f>
        <v>0</v>
      </c>
      <c r="E14" s="65"/>
      <c r="F14" s="66" t="s">
        <v>45</v>
      </c>
      <c r="G14" s="244">
        <f>IF(UPPER(H8)="DA",0,IF(ISBLANK(H10),H12,H12-H11))</f>
        <v>0</v>
      </c>
      <c r="H14" s="245"/>
    </row>
    <row r="15" spans="1:8" ht="14.4" thickBot="1" x14ac:dyDescent="0.3">
      <c r="B15" s="59"/>
      <c r="C15" s="188"/>
      <c r="D15" s="235"/>
      <c r="E15" s="65"/>
      <c r="F15" s="67" t="s">
        <v>44</v>
      </c>
      <c r="G15" s="244">
        <f>IF(UPPER(H8)="DA",0,ROUND(H22*0.0656,2))</f>
        <v>0</v>
      </c>
      <c r="H15" s="263"/>
    </row>
    <row r="16" spans="1:8" ht="14.4" thickBot="1" x14ac:dyDescent="0.3">
      <c r="A16" s="186"/>
      <c r="B16" s="189"/>
      <c r="C16" s="59"/>
      <c r="D16" s="68"/>
      <c r="E16" s="65"/>
      <c r="F16" s="53" t="s">
        <v>46</v>
      </c>
      <c r="G16" s="244">
        <f>IF(UPPER(H8)="DA",0,ROUND((H22*H9)/100,2))</f>
        <v>0</v>
      </c>
      <c r="H16" s="263"/>
    </row>
    <row r="17" spans="1:8" ht="14.4" thickBot="1" x14ac:dyDescent="0.3">
      <c r="A17" s="188"/>
      <c r="B17" s="187"/>
      <c r="C17" s="220"/>
      <c r="D17" s="187"/>
      <c r="E17" s="65"/>
      <c r="F17" s="53" t="s">
        <v>47</v>
      </c>
      <c r="G17" s="244">
        <f>IF(UPPER(H8)="DA",0,ROUND(H22*0.001,2))</f>
        <v>0</v>
      </c>
      <c r="H17" s="263"/>
    </row>
    <row r="18" spans="1:8" ht="14.4" thickBot="1" x14ac:dyDescent="0.3">
      <c r="B18" s="59"/>
      <c r="C18" s="220"/>
      <c r="D18" s="236"/>
      <c r="E18" s="65"/>
      <c r="F18" s="53" t="s">
        <v>48</v>
      </c>
      <c r="G18" s="244">
        <f>IF(UPPER(H8)="DA",0,ROUND(H22*0.0053,2))</f>
        <v>0</v>
      </c>
      <c r="H18" s="263"/>
    </row>
    <row r="19" spans="1:8" x14ac:dyDescent="0.25">
      <c r="B19" s="52"/>
      <c r="C19" s="220"/>
      <c r="D19" s="236"/>
      <c r="E19" s="44"/>
    </row>
    <row r="20" spans="1:8" ht="14.4" thickBot="1" x14ac:dyDescent="0.3">
      <c r="B20" s="59"/>
      <c r="C20" s="59"/>
      <c r="D20" s="69"/>
      <c r="E20" s="51"/>
      <c r="F20" s="190"/>
      <c r="G20" s="188"/>
      <c r="H20" s="191"/>
    </row>
    <row r="21" spans="1:8" ht="14.4" thickBot="1" x14ac:dyDescent="0.3">
      <c r="B21" s="267" t="s">
        <v>95</v>
      </c>
      <c r="C21" s="268"/>
      <c r="D21" s="194"/>
      <c r="E21" s="51"/>
      <c r="F21" s="59"/>
      <c r="G21" s="220" t="s">
        <v>34</v>
      </c>
      <c r="H21" s="193">
        <f>ROUND(D21*D14/100,2)</f>
        <v>0</v>
      </c>
    </row>
    <row r="22" spans="1:8" ht="14.4" thickBot="1" x14ac:dyDescent="0.3">
      <c r="B22" s="59"/>
      <c r="C22" s="59"/>
      <c r="F22" s="70"/>
      <c r="G22" s="71" t="s">
        <v>35</v>
      </c>
      <c r="H22" s="192">
        <f>ROUND(D10*H21,2)</f>
        <v>0</v>
      </c>
    </row>
    <row r="23" spans="1:8" ht="14.4" thickBot="1" x14ac:dyDescent="0.3">
      <c r="B23" s="72"/>
      <c r="C23" s="73"/>
      <c r="D23" s="69"/>
      <c r="E23" s="44"/>
      <c r="F23" s="52"/>
      <c r="G23" s="220" t="s">
        <v>36</v>
      </c>
      <c r="H23" s="15">
        <f>G14+G15+G16+G17+G18</f>
        <v>0</v>
      </c>
    </row>
    <row r="24" spans="1:8" ht="17.25" customHeight="1" thickBot="1" x14ac:dyDescent="0.35">
      <c r="C24" s="186"/>
      <c r="D24" s="44"/>
      <c r="F24" s="59"/>
      <c r="G24" s="74" t="s">
        <v>38</v>
      </c>
      <c r="H24" s="16">
        <f>ROUND(H22+H23,2)</f>
        <v>0</v>
      </c>
    </row>
    <row r="25" spans="1:8" ht="17.25" customHeight="1" thickBot="1" x14ac:dyDescent="0.3">
      <c r="A25" s="264"/>
      <c r="B25" s="265"/>
      <c r="C25" s="266"/>
      <c r="D25" s="183"/>
      <c r="E25" s="52"/>
      <c r="G25" s="220" t="s">
        <v>66</v>
      </c>
      <c r="H25" s="12"/>
    </row>
    <row r="26" spans="1:8" ht="14.4" thickBot="1" x14ac:dyDescent="0.3">
      <c r="A26" s="265"/>
      <c r="B26" s="265"/>
      <c r="C26" s="266"/>
      <c r="D26" s="184"/>
      <c r="E26" s="52"/>
      <c r="F26" s="76"/>
      <c r="G26" s="71" t="s">
        <v>37</v>
      </c>
      <c r="H26" s="17">
        <f>H24+H25</f>
        <v>0</v>
      </c>
    </row>
    <row r="27" spans="1:8" x14ac:dyDescent="0.25">
      <c r="A27" s="265"/>
      <c r="B27" s="265"/>
      <c r="C27" s="266"/>
      <c r="D27" s="185"/>
    </row>
    <row r="28" spans="1:8" x14ac:dyDescent="0.25">
      <c r="C28" s="187"/>
    </row>
    <row r="29" spans="1:8" x14ac:dyDescent="0.25">
      <c r="B29" s="77"/>
      <c r="C29" s="237"/>
      <c r="D29" s="75"/>
    </row>
    <row r="30" spans="1:8" x14ac:dyDescent="0.25">
      <c r="C30" s="187"/>
    </row>
    <row r="31" spans="1:8" x14ac:dyDescent="0.25">
      <c r="C31" s="187"/>
    </row>
  </sheetData>
  <sheetProtection algorithmName="SHA-512" hashValue="6dMUlHvgwzlX18yA906n5/Q2vWNVeiuJX0shQVmd/V6Z6+dCYguKITGww9HHnMruqscSBNlH+AWc9/2kwC2tWw==" saltValue="NBuQXJU33de08rpsopcMTA==" spinCount="100000" sheet="1" selectLockedCells="1"/>
  <mergeCells count="19">
    <mergeCell ref="E1:G1"/>
    <mergeCell ref="B8:C8"/>
    <mergeCell ref="D9:E9"/>
    <mergeCell ref="D10:E10"/>
    <mergeCell ref="G16:H16"/>
    <mergeCell ref="D11:E11"/>
    <mergeCell ref="F9:G9"/>
    <mergeCell ref="F10:G10"/>
    <mergeCell ref="F11:G11"/>
    <mergeCell ref="F12:G12"/>
    <mergeCell ref="F7:G7"/>
    <mergeCell ref="F8:G8"/>
    <mergeCell ref="G17:H17"/>
    <mergeCell ref="G14:H14"/>
    <mergeCell ref="G15:H15"/>
    <mergeCell ref="G18:H18"/>
    <mergeCell ref="A25:B27"/>
    <mergeCell ref="C25:C27"/>
    <mergeCell ref="B21:C21"/>
  </mergeCells>
  <phoneticPr fontId="2" type="noConversion"/>
  <dataValidations disablePrompts="1" count="3">
    <dataValidation type="list" allowBlank="1" showInputMessage="1" showErrorMessage="1" sqref="H10" xr:uid="{E54C8FE1-C9AD-416B-BB4C-BC61EAE346FA}">
      <formula1>"30,50"</formula1>
    </dataValidation>
    <dataValidation type="list" allowBlank="1" showInputMessage="1" showErrorMessage="1" sqref="C11" xr:uid="{A29E2DDB-80E7-4DB0-9819-86E0AF105F04}">
      <formula1>"A,B"</formula1>
    </dataValidation>
    <dataValidation type="list" showInputMessage="1" showErrorMessage="1" sqref="H7:H8" xr:uid="{CE10953F-7CB3-492C-A857-C4083A7BFCB8}">
      <formula1>"DA,NE"</formula1>
    </dataValidation>
  </dataValidations>
  <pageMargins left="0.25" right="0.25" top="0.75" bottom="0.75" header="0.3" footer="0.3"/>
  <pageSetup paperSize="9"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FAC10CD-4AA7-4829-BED0-9884CCB8C3C9}">
          <x14:formula1>
            <xm:f>'skriti šifrant'!$A$1:$A$3</xm:f>
          </x14:formula1>
          <xm:sqref>H9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H31"/>
  <sheetViews>
    <sheetView showGridLines="0" zoomScale="95" workbookViewId="0">
      <selection activeCell="C1" sqref="C1"/>
    </sheetView>
  </sheetViews>
  <sheetFormatPr defaultColWidth="9.109375" defaultRowHeight="13.8" x14ac:dyDescent="0.25"/>
  <cols>
    <col min="1" max="1" width="14.88671875" style="44" customWidth="1"/>
    <col min="2" max="2" width="19.109375" style="44" customWidth="1"/>
    <col min="3" max="3" width="20.6640625" style="55" customWidth="1"/>
    <col min="4" max="4" width="26.109375" style="55" customWidth="1"/>
    <col min="5" max="5" width="5" style="55" customWidth="1"/>
    <col min="6" max="6" width="24.5546875" style="55" customWidth="1"/>
    <col min="7" max="7" width="9.88671875" style="44" customWidth="1"/>
    <col min="8" max="8" width="22.5546875" style="44" customWidth="1"/>
    <col min="9" max="16384" width="9.109375" style="44"/>
  </cols>
  <sheetData>
    <row r="1" spans="1:8" ht="14.4" thickBot="1" x14ac:dyDescent="0.3">
      <c r="A1" s="42"/>
      <c r="B1" s="220" t="s">
        <v>64</v>
      </c>
      <c r="C1" s="180"/>
      <c r="D1" s="220" t="s">
        <v>31</v>
      </c>
      <c r="E1" s="246"/>
      <c r="F1" s="247"/>
      <c r="G1" s="248"/>
    </row>
    <row r="2" spans="1:8" s="50" customFormat="1" x14ac:dyDescent="0.25">
      <c r="A2" s="45"/>
      <c r="B2" s="46"/>
      <c r="C2" s="47"/>
      <c r="D2" s="46"/>
      <c r="E2" s="48"/>
      <c r="F2" s="49"/>
      <c r="G2" s="49"/>
    </row>
    <row r="3" spans="1:8" x14ac:dyDescent="0.25">
      <c r="A3" s="50"/>
      <c r="B3" s="50"/>
      <c r="C3" s="51"/>
      <c r="D3" s="51"/>
      <c r="E3" s="51"/>
      <c r="F3" s="51"/>
      <c r="G3" s="50"/>
    </row>
    <row r="4" spans="1:8" x14ac:dyDescent="0.25">
      <c r="A4" s="52"/>
      <c r="B4" s="206" t="s">
        <v>103</v>
      </c>
      <c r="C4" s="187"/>
      <c r="D4" s="202"/>
      <c r="F4" s="190"/>
      <c r="G4" s="186"/>
    </row>
    <row r="5" spans="1:8" x14ac:dyDescent="0.25">
      <c r="A5" s="52"/>
      <c r="C5" s="207"/>
      <c r="D5" s="202"/>
      <c r="E5" s="187"/>
      <c r="F5" s="190"/>
      <c r="G5" s="186"/>
    </row>
    <row r="6" spans="1:8" s="50" customFormat="1" ht="14.4" thickBot="1" x14ac:dyDescent="0.3">
      <c r="A6" s="53"/>
      <c r="B6" s="46"/>
      <c r="C6" s="203"/>
      <c r="D6" s="188"/>
      <c r="E6" s="187"/>
      <c r="F6" s="188"/>
      <c r="G6" s="187"/>
    </row>
    <row r="7" spans="1:8" ht="14.4" thickBot="1" x14ac:dyDescent="0.3">
      <c r="A7" s="54"/>
      <c r="B7" s="54"/>
      <c r="F7" s="261" t="s">
        <v>67</v>
      </c>
      <c r="G7" s="262"/>
      <c r="H7" s="154"/>
    </row>
    <row r="8" spans="1:8" ht="14.4" thickBot="1" x14ac:dyDescent="0.3">
      <c r="B8" s="251" t="s">
        <v>3</v>
      </c>
      <c r="C8" s="252"/>
      <c r="D8" s="56"/>
      <c r="F8" s="261" t="s">
        <v>76</v>
      </c>
      <c r="G8" s="262"/>
      <c r="H8" s="154"/>
    </row>
    <row r="9" spans="1:8" s="57" customFormat="1" ht="31.5" customHeight="1" thickBot="1" x14ac:dyDescent="0.3">
      <c r="B9" s="58" t="s">
        <v>1</v>
      </c>
      <c r="C9" s="58" t="s">
        <v>2</v>
      </c>
      <c r="D9" s="249" t="s">
        <v>0</v>
      </c>
      <c r="E9" s="250"/>
      <c r="F9" s="259" t="s">
        <v>58</v>
      </c>
      <c r="G9" s="260"/>
      <c r="H9" s="96">
        <v>0.06</v>
      </c>
    </row>
    <row r="10" spans="1:8" s="59" customFormat="1" ht="27" customHeight="1" thickBot="1" x14ac:dyDescent="0.3">
      <c r="B10" s="24"/>
      <c r="C10" s="24"/>
      <c r="D10" s="253"/>
      <c r="E10" s="254"/>
      <c r="F10" s="257" t="s">
        <v>59</v>
      </c>
      <c r="G10" s="258"/>
      <c r="H10" s="97"/>
    </row>
    <row r="11" spans="1:8" ht="14.4" thickBot="1" x14ac:dyDescent="0.3">
      <c r="B11" s="60" t="s">
        <v>88</v>
      </c>
      <c r="C11" s="182" t="s">
        <v>49</v>
      </c>
      <c r="D11" s="255" t="str">
        <f>IF(ISBLANK(C11),"",VLOOKUP(C11,šifrant!A:B,2,FALSE))</f>
        <v>po ZDR</v>
      </c>
      <c r="E11" s="256"/>
      <c r="F11" s="257" t="s">
        <v>60</v>
      </c>
      <c r="G11" s="258"/>
      <c r="H11" s="98">
        <f>ROUND(H12*H10/100,2)</f>
        <v>0</v>
      </c>
    </row>
    <row r="12" spans="1:8" ht="14.4" thickBot="1" x14ac:dyDescent="0.3">
      <c r="B12" s="61"/>
      <c r="C12" s="62"/>
      <c r="D12" s="63"/>
      <c r="E12" s="51"/>
      <c r="F12" s="259" t="s">
        <v>61</v>
      </c>
      <c r="G12" s="260"/>
      <c r="H12" s="99">
        <f>ROUND(H22*0.0885,2)</f>
        <v>0</v>
      </c>
    </row>
    <row r="13" spans="1:8" ht="15.75" customHeight="1" thickBot="1" x14ac:dyDescent="0.3">
      <c r="B13" s="59"/>
      <c r="C13" s="220" t="s">
        <v>32</v>
      </c>
      <c r="D13" s="25"/>
      <c r="E13" s="64" t="str">
        <f>IF(ISBLANK(D13),"",VLOOKUP(D13,[1]šifrant!A:B,2,FALSE))</f>
        <v/>
      </c>
    </row>
    <row r="14" spans="1:8" ht="14.4" thickBot="1" x14ac:dyDescent="0.3">
      <c r="B14" s="59"/>
      <c r="C14" s="220" t="s">
        <v>33</v>
      </c>
      <c r="D14" s="18" t="str">
        <f>IF(OR(ISBLANK(C11),ISBLANK(D13)),"0",IF(C11="A",VLOOKUP(D13,šifrant!A:C,3,FALSE),VLOOKUP(D13,šifrant!A:D,4,FALSE)))</f>
        <v>0</v>
      </c>
      <c r="E14" s="65"/>
      <c r="F14" s="66" t="s">
        <v>45</v>
      </c>
      <c r="G14" s="244">
        <f>IF(UPPER(H8)="DA",0,IF(ISBLANK(H10),H12,H12-H11))</f>
        <v>0</v>
      </c>
      <c r="H14" s="245"/>
    </row>
    <row r="15" spans="1:8" ht="14.4" thickBot="1" x14ac:dyDescent="0.3">
      <c r="B15" s="59"/>
      <c r="C15" s="188"/>
      <c r="D15" s="235"/>
      <c r="E15" s="65"/>
      <c r="F15" s="67" t="s">
        <v>44</v>
      </c>
      <c r="G15" s="244">
        <f>IF(UPPER(H8)="DA",0,ROUND(H22*0.0656,2))</f>
        <v>0</v>
      </c>
      <c r="H15" s="263"/>
    </row>
    <row r="16" spans="1:8" ht="14.4" thickBot="1" x14ac:dyDescent="0.3">
      <c r="A16" s="186"/>
      <c r="B16" s="189"/>
      <c r="C16" s="59"/>
      <c r="D16" s="68"/>
      <c r="E16" s="65"/>
      <c r="F16" s="53" t="s">
        <v>46</v>
      </c>
      <c r="G16" s="244">
        <f>IF(UPPER(H8)="DA",0,ROUND((H22*H9)/100,2))</f>
        <v>0</v>
      </c>
      <c r="H16" s="263"/>
    </row>
    <row r="17" spans="1:8" ht="14.4" thickBot="1" x14ac:dyDescent="0.3">
      <c r="A17" s="188"/>
      <c r="B17" s="187"/>
      <c r="C17" s="220"/>
      <c r="D17" s="187"/>
      <c r="E17" s="65"/>
      <c r="F17" s="53" t="s">
        <v>47</v>
      </c>
      <c r="G17" s="244">
        <f>IF(UPPER(H8)="DA",0,ROUND(H22*0.001,2))</f>
        <v>0</v>
      </c>
      <c r="H17" s="263"/>
    </row>
    <row r="18" spans="1:8" ht="14.4" thickBot="1" x14ac:dyDescent="0.3">
      <c r="B18" s="59"/>
      <c r="C18" s="220"/>
      <c r="D18" s="236"/>
      <c r="E18" s="65"/>
      <c r="F18" s="53" t="s">
        <v>48</v>
      </c>
      <c r="G18" s="244">
        <f>IF(UPPER(H8)="DA",0,ROUND(H22*0.0053,2))</f>
        <v>0</v>
      </c>
      <c r="H18" s="263"/>
    </row>
    <row r="19" spans="1:8" x14ac:dyDescent="0.25">
      <c r="B19" s="52"/>
      <c r="C19" s="220"/>
      <c r="D19" s="236"/>
      <c r="E19" s="44"/>
    </row>
    <row r="20" spans="1:8" ht="14.4" thickBot="1" x14ac:dyDescent="0.3">
      <c r="B20" s="59"/>
      <c r="C20" s="59"/>
      <c r="D20" s="69"/>
      <c r="E20" s="51"/>
      <c r="F20" s="190"/>
      <c r="G20" s="188"/>
      <c r="H20" s="191"/>
    </row>
    <row r="21" spans="1:8" ht="14.4" thickBot="1" x14ac:dyDescent="0.3">
      <c r="B21" s="267" t="s">
        <v>95</v>
      </c>
      <c r="C21" s="268"/>
      <c r="D21" s="194"/>
      <c r="E21" s="51"/>
      <c r="F21" s="59"/>
      <c r="G21" s="220" t="s">
        <v>34</v>
      </c>
      <c r="H21" s="193">
        <f>ROUND(D21*D14/100,2)</f>
        <v>0</v>
      </c>
    </row>
    <row r="22" spans="1:8" ht="14.4" thickBot="1" x14ac:dyDescent="0.3">
      <c r="B22" s="59"/>
      <c r="C22" s="59"/>
      <c r="F22" s="70"/>
      <c r="G22" s="71" t="s">
        <v>35</v>
      </c>
      <c r="H22" s="192">
        <f>ROUND(D10*H21,2)</f>
        <v>0</v>
      </c>
    </row>
    <row r="23" spans="1:8" ht="14.4" thickBot="1" x14ac:dyDescent="0.3">
      <c r="B23" s="72"/>
      <c r="C23" s="73"/>
      <c r="D23" s="69"/>
      <c r="E23" s="44"/>
      <c r="F23" s="52"/>
      <c r="G23" s="220" t="s">
        <v>36</v>
      </c>
      <c r="H23" s="15">
        <f>G14+G15+G16+G17+G18</f>
        <v>0</v>
      </c>
    </row>
    <row r="24" spans="1:8" ht="17.25" customHeight="1" thickBot="1" x14ac:dyDescent="0.35">
      <c r="C24" s="186"/>
      <c r="D24" s="44"/>
      <c r="F24" s="59"/>
      <c r="G24" s="74" t="s">
        <v>38</v>
      </c>
      <c r="H24" s="16">
        <f>ROUND(H22+H23,2)</f>
        <v>0</v>
      </c>
    </row>
    <row r="25" spans="1:8" ht="17.25" customHeight="1" thickBot="1" x14ac:dyDescent="0.3">
      <c r="A25" s="264"/>
      <c r="B25" s="265"/>
      <c r="C25" s="266"/>
      <c r="D25" s="183"/>
      <c r="E25" s="52"/>
      <c r="G25" s="220" t="s">
        <v>66</v>
      </c>
      <c r="H25" s="12"/>
    </row>
    <row r="26" spans="1:8" ht="14.4" thickBot="1" x14ac:dyDescent="0.3">
      <c r="A26" s="265"/>
      <c r="B26" s="265"/>
      <c r="C26" s="266"/>
      <c r="D26" s="184"/>
      <c r="E26" s="52"/>
      <c r="F26" s="76"/>
      <c r="G26" s="71" t="s">
        <v>37</v>
      </c>
      <c r="H26" s="17">
        <f>H24+H25</f>
        <v>0</v>
      </c>
    </row>
    <row r="27" spans="1:8" x14ac:dyDescent="0.25">
      <c r="A27" s="265"/>
      <c r="B27" s="265"/>
      <c r="C27" s="266"/>
      <c r="D27" s="185"/>
    </row>
    <row r="28" spans="1:8" x14ac:dyDescent="0.25">
      <c r="C28" s="187"/>
    </row>
    <row r="29" spans="1:8" x14ac:dyDescent="0.25">
      <c r="B29" s="77"/>
      <c r="C29" s="237"/>
      <c r="D29" s="75"/>
    </row>
    <row r="30" spans="1:8" x14ac:dyDescent="0.25">
      <c r="C30" s="187"/>
    </row>
    <row r="31" spans="1:8" x14ac:dyDescent="0.25">
      <c r="C31" s="187"/>
    </row>
  </sheetData>
  <sheetProtection algorithmName="SHA-512" hashValue="/154Ct3+uAXKOKaG0a5VkmVFQi1KEuZkGBjP6FkPQ13t+pc9nBvIsuqSfdu4QyXC2Cp/nz5rQekjFLdBwWGYnQ==" saltValue="XFMxSzPYd5MvDIPYC4/XiA==" spinCount="100000" sheet="1" selectLockedCells="1"/>
  <mergeCells count="19">
    <mergeCell ref="E1:G1"/>
    <mergeCell ref="B8:C8"/>
    <mergeCell ref="D9:E9"/>
    <mergeCell ref="D10:E10"/>
    <mergeCell ref="G16:H16"/>
    <mergeCell ref="D11:E11"/>
    <mergeCell ref="F9:G9"/>
    <mergeCell ref="F10:G10"/>
    <mergeCell ref="F11:G11"/>
    <mergeCell ref="F12:G12"/>
    <mergeCell ref="F7:G7"/>
    <mergeCell ref="F8:G8"/>
    <mergeCell ref="G17:H17"/>
    <mergeCell ref="G14:H14"/>
    <mergeCell ref="G15:H15"/>
    <mergeCell ref="G18:H18"/>
    <mergeCell ref="A25:B27"/>
    <mergeCell ref="C25:C27"/>
    <mergeCell ref="B21:C21"/>
  </mergeCells>
  <phoneticPr fontId="2" type="noConversion"/>
  <dataValidations count="3">
    <dataValidation type="list" allowBlank="1" showInputMessage="1" showErrorMessage="1" sqref="H10" xr:uid="{37D6972F-2E07-4BFC-9375-B169581AFD73}">
      <formula1>"30,50"</formula1>
    </dataValidation>
    <dataValidation type="list" allowBlank="1" showInputMessage="1" showErrorMessage="1" sqref="C11" xr:uid="{A162AF6C-A40B-46C0-8FBC-7CF14EC5BD5F}">
      <formula1>"A,B"</formula1>
    </dataValidation>
    <dataValidation type="list" showInputMessage="1" showErrorMessage="1" sqref="H7:H8" xr:uid="{4F213919-FA5C-452F-9360-B6AF5FB79C41}">
      <formula1>"DA,NE"</formula1>
    </dataValidation>
  </dataValidations>
  <pageMargins left="0.25" right="0.25" top="0.75" bottom="0.75" header="0.3" footer="0.3"/>
  <pageSetup paperSize="9"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6F94308-B4EE-468A-8492-24FB51E9CFB4}">
          <x14:formula1>
            <xm:f>'skriti šifrant'!$A$1:$A$3</xm:f>
          </x14:formula1>
          <xm:sqref>H9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H31"/>
  <sheetViews>
    <sheetView showGridLines="0" zoomScale="95" workbookViewId="0">
      <selection activeCell="C1" sqref="C1"/>
    </sheetView>
  </sheetViews>
  <sheetFormatPr defaultColWidth="9.109375" defaultRowHeight="13.8" x14ac:dyDescent="0.25"/>
  <cols>
    <col min="1" max="1" width="14.88671875" style="44" customWidth="1"/>
    <col min="2" max="2" width="19.109375" style="44" customWidth="1"/>
    <col min="3" max="3" width="20.6640625" style="55" customWidth="1"/>
    <col min="4" max="4" width="26.109375" style="55" customWidth="1"/>
    <col min="5" max="5" width="5" style="55" customWidth="1"/>
    <col min="6" max="6" width="24.5546875" style="55" customWidth="1"/>
    <col min="7" max="7" width="9.88671875" style="44" customWidth="1"/>
    <col min="8" max="8" width="22.5546875" style="44" customWidth="1"/>
    <col min="9" max="16384" width="9.109375" style="44"/>
  </cols>
  <sheetData>
    <row r="1" spans="1:8" ht="14.4" thickBot="1" x14ac:dyDescent="0.3">
      <c r="A1" s="42"/>
      <c r="B1" s="220" t="s">
        <v>64</v>
      </c>
      <c r="C1" s="180"/>
      <c r="D1" s="220" t="s">
        <v>31</v>
      </c>
      <c r="E1" s="246"/>
      <c r="F1" s="247"/>
      <c r="G1" s="248"/>
    </row>
    <row r="2" spans="1:8" s="50" customFormat="1" x14ac:dyDescent="0.25">
      <c r="A2" s="45"/>
      <c r="B2" s="46"/>
      <c r="C2" s="47"/>
      <c r="D2" s="46"/>
      <c r="E2" s="48"/>
      <c r="F2" s="49"/>
      <c r="G2" s="49"/>
    </row>
    <row r="3" spans="1:8" x14ac:dyDescent="0.25">
      <c r="A3" s="50"/>
      <c r="B3" s="50"/>
      <c r="C3" s="51"/>
      <c r="D3" s="51"/>
      <c r="E3" s="51"/>
      <c r="F3" s="51"/>
      <c r="G3" s="50"/>
    </row>
    <row r="4" spans="1:8" x14ac:dyDescent="0.25">
      <c r="A4" s="52"/>
      <c r="B4" s="206" t="s">
        <v>103</v>
      </c>
      <c r="C4" s="187"/>
      <c r="D4" s="202"/>
      <c r="F4" s="190"/>
      <c r="G4" s="186"/>
    </row>
    <row r="5" spans="1:8" x14ac:dyDescent="0.25">
      <c r="A5" s="52"/>
      <c r="C5" s="207"/>
      <c r="D5" s="202"/>
      <c r="E5" s="187"/>
      <c r="F5" s="190"/>
      <c r="G5" s="186"/>
    </row>
    <row r="6" spans="1:8" s="50" customFormat="1" ht="14.4" thickBot="1" x14ac:dyDescent="0.3">
      <c r="A6" s="53"/>
      <c r="B6" s="46"/>
      <c r="C6" s="203"/>
      <c r="D6" s="188"/>
      <c r="E6" s="187"/>
      <c r="F6" s="188"/>
      <c r="G6" s="187"/>
    </row>
    <row r="7" spans="1:8" ht="14.4" thickBot="1" x14ac:dyDescent="0.3">
      <c r="A7" s="54"/>
      <c r="B7" s="54"/>
      <c r="F7" s="261" t="s">
        <v>67</v>
      </c>
      <c r="G7" s="262"/>
      <c r="H7" s="154"/>
    </row>
    <row r="8" spans="1:8" ht="14.4" thickBot="1" x14ac:dyDescent="0.3">
      <c r="B8" s="251" t="s">
        <v>3</v>
      </c>
      <c r="C8" s="252"/>
      <c r="D8" s="56"/>
      <c r="F8" s="261" t="s">
        <v>76</v>
      </c>
      <c r="G8" s="262"/>
      <c r="H8" s="154"/>
    </row>
    <row r="9" spans="1:8" s="57" customFormat="1" ht="31.5" customHeight="1" thickBot="1" x14ac:dyDescent="0.3">
      <c r="B9" s="58" t="s">
        <v>1</v>
      </c>
      <c r="C9" s="58" t="s">
        <v>2</v>
      </c>
      <c r="D9" s="249" t="s">
        <v>0</v>
      </c>
      <c r="E9" s="250"/>
      <c r="F9" s="259" t="s">
        <v>58</v>
      </c>
      <c r="G9" s="260"/>
      <c r="H9" s="96">
        <v>0.06</v>
      </c>
    </row>
    <row r="10" spans="1:8" s="59" customFormat="1" ht="27" customHeight="1" thickBot="1" x14ac:dyDescent="0.3">
      <c r="B10" s="24"/>
      <c r="C10" s="24"/>
      <c r="D10" s="253"/>
      <c r="E10" s="254"/>
      <c r="F10" s="257" t="s">
        <v>59</v>
      </c>
      <c r="G10" s="258"/>
      <c r="H10" s="97"/>
    </row>
    <row r="11" spans="1:8" ht="14.4" thickBot="1" x14ac:dyDescent="0.3">
      <c r="B11" s="60" t="s">
        <v>88</v>
      </c>
      <c r="C11" s="182" t="s">
        <v>49</v>
      </c>
      <c r="D11" s="255" t="str">
        <f>IF(ISBLANK(C11),"",VLOOKUP(C11,šifrant!A:B,2,FALSE))</f>
        <v>po ZDR</v>
      </c>
      <c r="E11" s="256"/>
      <c r="F11" s="257" t="s">
        <v>60</v>
      </c>
      <c r="G11" s="258"/>
      <c r="H11" s="98">
        <f>ROUND(H12*H10/100,2)</f>
        <v>0</v>
      </c>
    </row>
    <row r="12" spans="1:8" ht="14.4" thickBot="1" x14ac:dyDescent="0.3">
      <c r="B12" s="61"/>
      <c r="C12" s="62"/>
      <c r="D12" s="63"/>
      <c r="E12" s="51"/>
      <c r="F12" s="259" t="s">
        <v>61</v>
      </c>
      <c r="G12" s="260"/>
      <c r="H12" s="99">
        <f>ROUND(H22*0.0885,2)</f>
        <v>0</v>
      </c>
    </row>
    <row r="13" spans="1:8" ht="15.75" customHeight="1" thickBot="1" x14ac:dyDescent="0.3">
      <c r="B13" s="59"/>
      <c r="C13" s="220" t="s">
        <v>32</v>
      </c>
      <c r="D13" s="25"/>
      <c r="E13" s="64" t="str">
        <f>IF(ISBLANK(D13),"",VLOOKUP(D13,[1]šifrant!A:B,2,FALSE))</f>
        <v/>
      </c>
    </row>
    <row r="14" spans="1:8" ht="14.4" thickBot="1" x14ac:dyDescent="0.3">
      <c r="B14" s="59"/>
      <c r="C14" s="220" t="s">
        <v>33</v>
      </c>
      <c r="D14" s="18" t="str">
        <f>IF(OR(ISBLANK(C11),ISBLANK(D13)),"0",IF(C11="A",VLOOKUP(D13,šifrant!A:C,3,FALSE),VLOOKUP(D13,šifrant!A:D,4,FALSE)))</f>
        <v>0</v>
      </c>
      <c r="E14" s="65"/>
      <c r="F14" s="66" t="s">
        <v>45</v>
      </c>
      <c r="G14" s="244">
        <f>IF(UPPER(H8)="DA",0,IF(ISBLANK(H10),H12,H12-H11))</f>
        <v>0</v>
      </c>
      <c r="H14" s="245"/>
    </row>
    <row r="15" spans="1:8" ht="14.4" thickBot="1" x14ac:dyDescent="0.3">
      <c r="B15" s="59"/>
      <c r="C15" s="188"/>
      <c r="D15" s="235"/>
      <c r="E15" s="65"/>
      <c r="F15" s="67" t="s">
        <v>44</v>
      </c>
      <c r="G15" s="244">
        <f>IF(UPPER(H8)="DA",0,ROUND(H22*0.0656,2))</f>
        <v>0</v>
      </c>
      <c r="H15" s="263"/>
    </row>
    <row r="16" spans="1:8" ht="14.4" thickBot="1" x14ac:dyDescent="0.3">
      <c r="A16" s="186"/>
      <c r="B16" s="189"/>
      <c r="C16" s="59"/>
      <c r="D16" s="68"/>
      <c r="E16" s="65"/>
      <c r="F16" s="53" t="s">
        <v>46</v>
      </c>
      <c r="G16" s="244">
        <f>IF(UPPER(H8)="DA",0,ROUND((H22*H9)/100,2))</f>
        <v>0</v>
      </c>
      <c r="H16" s="263"/>
    </row>
    <row r="17" spans="1:8" ht="14.4" thickBot="1" x14ac:dyDescent="0.3">
      <c r="A17" s="188"/>
      <c r="B17" s="187"/>
      <c r="C17" s="220"/>
      <c r="D17" s="187"/>
      <c r="E17" s="65"/>
      <c r="F17" s="53" t="s">
        <v>47</v>
      </c>
      <c r="G17" s="244">
        <f>IF(UPPER(H8)="DA",0,ROUND(H22*0.001,2))</f>
        <v>0</v>
      </c>
      <c r="H17" s="263"/>
    </row>
    <row r="18" spans="1:8" ht="14.4" thickBot="1" x14ac:dyDescent="0.3">
      <c r="B18" s="59"/>
      <c r="C18" s="220"/>
      <c r="D18" s="236"/>
      <c r="E18" s="65"/>
      <c r="F18" s="53" t="s">
        <v>48</v>
      </c>
      <c r="G18" s="244">
        <f>IF(UPPER(H8)="DA",0,ROUND(H22*0.0053,2))</f>
        <v>0</v>
      </c>
      <c r="H18" s="263"/>
    </row>
    <row r="19" spans="1:8" x14ac:dyDescent="0.25">
      <c r="B19" s="52"/>
      <c r="C19" s="220"/>
      <c r="D19" s="236"/>
      <c r="E19" s="44"/>
    </row>
    <row r="20" spans="1:8" ht="14.4" thickBot="1" x14ac:dyDescent="0.3">
      <c r="B20" s="59"/>
      <c r="C20" s="59"/>
      <c r="D20" s="69"/>
      <c r="E20" s="51"/>
      <c r="F20" s="190"/>
      <c r="G20" s="188"/>
      <c r="H20" s="191"/>
    </row>
    <row r="21" spans="1:8" ht="14.4" thickBot="1" x14ac:dyDescent="0.3">
      <c r="B21" s="267" t="s">
        <v>95</v>
      </c>
      <c r="C21" s="268"/>
      <c r="D21" s="194"/>
      <c r="E21" s="51"/>
      <c r="F21" s="59"/>
      <c r="G21" s="220" t="s">
        <v>34</v>
      </c>
      <c r="H21" s="193">
        <f>ROUND(D21*D14/100,2)</f>
        <v>0</v>
      </c>
    </row>
    <row r="22" spans="1:8" ht="14.4" thickBot="1" x14ac:dyDescent="0.3">
      <c r="B22" s="59"/>
      <c r="C22" s="59"/>
      <c r="F22" s="70"/>
      <c r="G22" s="71" t="s">
        <v>35</v>
      </c>
      <c r="H22" s="192">
        <f>ROUND(D10*H21,2)</f>
        <v>0</v>
      </c>
    </row>
    <row r="23" spans="1:8" ht="14.4" thickBot="1" x14ac:dyDescent="0.3">
      <c r="B23" s="72"/>
      <c r="C23" s="73"/>
      <c r="D23" s="69"/>
      <c r="E23" s="44"/>
      <c r="F23" s="52"/>
      <c r="G23" s="220" t="s">
        <v>36</v>
      </c>
      <c r="H23" s="15">
        <f>G14+G15+G16+G17+G18</f>
        <v>0</v>
      </c>
    </row>
    <row r="24" spans="1:8" ht="17.25" customHeight="1" thickBot="1" x14ac:dyDescent="0.35">
      <c r="C24" s="186"/>
      <c r="D24" s="44"/>
      <c r="F24" s="59"/>
      <c r="G24" s="74" t="s">
        <v>38</v>
      </c>
      <c r="H24" s="16">
        <f>ROUND(H22+H23,2)</f>
        <v>0</v>
      </c>
    </row>
    <row r="25" spans="1:8" ht="17.25" customHeight="1" thickBot="1" x14ac:dyDescent="0.3">
      <c r="A25" s="264"/>
      <c r="B25" s="265"/>
      <c r="C25" s="266"/>
      <c r="D25" s="183"/>
      <c r="E25" s="52"/>
      <c r="G25" s="220" t="s">
        <v>66</v>
      </c>
      <c r="H25" s="12"/>
    </row>
    <row r="26" spans="1:8" ht="14.4" thickBot="1" x14ac:dyDescent="0.3">
      <c r="A26" s="265"/>
      <c r="B26" s="265"/>
      <c r="C26" s="266"/>
      <c r="D26" s="184"/>
      <c r="E26" s="52"/>
      <c r="F26" s="76"/>
      <c r="G26" s="71" t="s">
        <v>37</v>
      </c>
      <c r="H26" s="17">
        <f>H24+H25</f>
        <v>0</v>
      </c>
    </row>
    <row r="27" spans="1:8" x14ac:dyDescent="0.25">
      <c r="A27" s="265"/>
      <c r="B27" s="265"/>
      <c r="C27" s="266"/>
      <c r="D27" s="185"/>
    </row>
    <row r="28" spans="1:8" x14ac:dyDescent="0.25">
      <c r="C28" s="187"/>
    </row>
    <row r="29" spans="1:8" x14ac:dyDescent="0.25">
      <c r="B29" s="77"/>
      <c r="C29" s="237"/>
      <c r="D29" s="75"/>
    </row>
    <row r="30" spans="1:8" x14ac:dyDescent="0.25">
      <c r="C30" s="187"/>
    </row>
    <row r="31" spans="1:8" x14ac:dyDescent="0.25">
      <c r="C31" s="187"/>
    </row>
  </sheetData>
  <sheetProtection algorithmName="SHA-512" hashValue="s1NQqA5YXtksnl2l34T/mEr3FYE+YnNBz7oSqQUtuuyfTxZIu9c5323vO6Lizwk/wm6RLKfvPG/Peb+0zd7HAQ==" saltValue="sWmsbq6PRr9sghTJ4dMrGQ==" spinCount="100000" sheet="1" selectLockedCells="1"/>
  <mergeCells count="19">
    <mergeCell ref="E1:G1"/>
    <mergeCell ref="B8:C8"/>
    <mergeCell ref="D9:E9"/>
    <mergeCell ref="D10:E10"/>
    <mergeCell ref="G16:H16"/>
    <mergeCell ref="D11:E11"/>
    <mergeCell ref="F9:G9"/>
    <mergeCell ref="F10:G10"/>
    <mergeCell ref="F11:G11"/>
    <mergeCell ref="F12:G12"/>
    <mergeCell ref="F7:G7"/>
    <mergeCell ref="F8:G8"/>
    <mergeCell ref="G17:H17"/>
    <mergeCell ref="G14:H14"/>
    <mergeCell ref="G15:H15"/>
    <mergeCell ref="G18:H18"/>
    <mergeCell ref="A25:B27"/>
    <mergeCell ref="C25:C27"/>
    <mergeCell ref="B21:C21"/>
  </mergeCells>
  <phoneticPr fontId="2" type="noConversion"/>
  <dataValidations count="3">
    <dataValidation type="list" allowBlank="1" showInputMessage="1" showErrorMessage="1" sqref="H10" xr:uid="{7E1D78C1-B4FE-4F6A-A7A9-ABCE8A89D5F7}">
      <formula1>"30,50"</formula1>
    </dataValidation>
    <dataValidation type="list" allowBlank="1" showInputMessage="1" showErrorMessage="1" sqref="C11" xr:uid="{C490D52D-5D03-436F-8BF3-389423CF382A}">
      <formula1>"A,B"</formula1>
    </dataValidation>
    <dataValidation type="list" showInputMessage="1" showErrorMessage="1" sqref="H7:H8" xr:uid="{91309580-216E-451C-8881-716F66EA8AE8}">
      <formula1>"DA,NE"</formula1>
    </dataValidation>
  </dataValidations>
  <pageMargins left="0.25" right="0.25" top="0.75" bottom="0.75" header="0.3" footer="0.3"/>
  <pageSetup paperSize="9"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D3CF349-901F-4244-A478-849A61B36846}">
          <x14:formula1>
            <xm:f>'skriti šifrant'!$A$1:$A$3</xm:f>
          </x14:formula1>
          <xm:sqref>H9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H31"/>
  <sheetViews>
    <sheetView showGridLines="0" zoomScale="95" workbookViewId="0">
      <selection activeCell="C1" sqref="C1"/>
    </sheetView>
  </sheetViews>
  <sheetFormatPr defaultColWidth="9.109375" defaultRowHeight="13.8" x14ac:dyDescent="0.25"/>
  <cols>
    <col min="1" max="1" width="14.88671875" style="44" customWidth="1"/>
    <col min="2" max="2" width="19.109375" style="44" customWidth="1"/>
    <col min="3" max="3" width="20.6640625" style="55" customWidth="1"/>
    <col min="4" max="4" width="26.109375" style="55" customWidth="1"/>
    <col min="5" max="5" width="5" style="55" customWidth="1"/>
    <col min="6" max="6" width="24.5546875" style="55" customWidth="1"/>
    <col min="7" max="7" width="9.88671875" style="44" customWidth="1"/>
    <col min="8" max="8" width="22.5546875" style="44" customWidth="1"/>
    <col min="9" max="16384" width="9.109375" style="44"/>
  </cols>
  <sheetData>
    <row r="1" spans="1:8" ht="14.4" thickBot="1" x14ac:dyDescent="0.3">
      <c r="A1" s="42"/>
      <c r="B1" s="220" t="s">
        <v>64</v>
      </c>
      <c r="C1" s="180"/>
      <c r="D1" s="220" t="s">
        <v>31</v>
      </c>
      <c r="E1" s="246"/>
      <c r="F1" s="247"/>
      <c r="G1" s="248"/>
    </row>
    <row r="2" spans="1:8" s="50" customFormat="1" x14ac:dyDescent="0.25">
      <c r="A2" s="45"/>
      <c r="B2" s="46"/>
      <c r="C2" s="47"/>
      <c r="D2" s="46"/>
      <c r="E2" s="48"/>
      <c r="F2" s="49"/>
      <c r="G2" s="49"/>
    </row>
    <row r="3" spans="1:8" x14ac:dyDescent="0.25">
      <c r="A3" s="50"/>
      <c r="B3" s="50"/>
      <c r="C3" s="51"/>
      <c r="D3" s="51"/>
      <c r="E3" s="51"/>
      <c r="F3" s="51"/>
      <c r="G3" s="50"/>
    </row>
    <row r="4" spans="1:8" x14ac:dyDescent="0.25">
      <c r="A4" s="52"/>
      <c r="B4" s="206" t="s">
        <v>103</v>
      </c>
      <c r="C4" s="187"/>
      <c r="D4" s="202"/>
      <c r="F4" s="190"/>
      <c r="G4" s="186"/>
    </row>
    <row r="5" spans="1:8" x14ac:dyDescent="0.25">
      <c r="A5" s="52"/>
      <c r="C5" s="207"/>
      <c r="D5" s="202"/>
      <c r="E5" s="187"/>
      <c r="F5" s="190"/>
      <c r="G5" s="186"/>
    </row>
    <row r="6" spans="1:8" s="50" customFormat="1" ht="14.4" thickBot="1" x14ac:dyDescent="0.3">
      <c r="A6" s="53"/>
      <c r="B6" s="46"/>
      <c r="C6" s="203"/>
      <c r="D6" s="188"/>
      <c r="E6" s="187"/>
      <c r="F6" s="188"/>
      <c r="G6" s="187"/>
    </row>
    <row r="7" spans="1:8" ht="14.4" thickBot="1" x14ac:dyDescent="0.3">
      <c r="A7" s="54"/>
      <c r="B7" s="54"/>
      <c r="F7" s="261" t="s">
        <v>67</v>
      </c>
      <c r="G7" s="262"/>
      <c r="H7" s="154"/>
    </row>
    <row r="8" spans="1:8" ht="14.4" thickBot="1" x14ac:dyDescent="0.3">
      <c r="B8" s="251" t="s">
        <v>3</v>
      </c>
      <c r="C8" s="252"/>
      <c r="D8" s="56"/>
      <c r="F8" s="261" t="s">
        <v>76</v>
      </c>
      <c r="G8" s="262"/>
      <c r="H8" s="154"/>
    </row>
    <row r="9" spans="1:8" s="57" customFormat="1" ht="31.5" customHeight="1" thickBot="1" x14ac:dyDescent="0.3">
      <c r="B9" s="58" t="s">
        <v>1</v>
      </c>
      <c r="C9" s="58" t="s">
        <v>2</v>
      </c>
      <c r="D9" s="249" t="s">
        <v>0</v>
      </c>
      <c r="E9" s="250"/>
      <c r="F9" s="259" t="s">
        <v>58</v>
      </c>
      <c r="G9" s="260"/>
      <c r="H9" s="96">
        <v>0.06</v>
      </c>
    </row>
    <row r="10" spans="1:8" s="59" customFormat="1" ht="27" customHeight="1" thickBot="1" x14ac:dyDescent="0.3">
      <c r="B10" s="24"/>
      <c r="C10" s="24"/>
      <c r="D10" s="253"/>
      <c r="E10" s="254"/>
      <c r="F10" s="257" t="s">
        <v>59</v>
      </c>
      <c r="G10" s="258"/>
      <c r="H10" s="97"/>
    </row>
    <row r="11" spans="1:8" ht="14.4" thickBot="1" x14ac:dyDescent="0.3">
      <c r="B11" s="60" t="s">
        <v>88</v>
      </c>
      <c r="C11" s="182" t="s">
        <v>49</v>
      </c>
      <c r="D11" s="255" t="str">
        <f>IF(ISBLANK(C11),"",VLOOKUP(C11,šifrant!A:B,2,FALSE))</f>
        <v>po ZDR</v>
      </c>
      <c r="E11" s="256"/>
      <c r="F11" s="257" t="s">
        <v>60</v>
      </c>
      <c r="G11" s="258"/>
      <c r="H11" s="98">
        <f>ROUND(H12*H10/100,2)</f>
        <v>0</v>
      </c>
    </row>
    <row r="12" spans="1:8" ht="14.4" thickBot="1" x14ac:dyDescent="0.3">
      <c r="B12" s="61"/>
      <c r="C12" s="62"/>
      <c r="D12" s="63"/>
      <c r="E12" s="51"/>
      <c r="F12" s="259" t="s">
        <v>61</v>
      </c>
      <c r="G12" s="260"/>
      <c r="H12" s="99">
        <f>ROUND(H22*0.0885,2)</f>
        <v>0</v>
      </c>
    </row>
    <row r="13" spans="1:8" ht="15.75" customHeight="1" thickBot="1" x14ac:dyDescent="0.3">
      <c r="B13" s="59"/>
      <c r="C13" s="220" t="s">
        <v>32</v>
      </c>
      <c r="D13" s="25"/>
      <c r="E13" s="64" t="str">
        <f>IF(ISBLANK(D13),"",VLOOKUP(D13,[1]šifrant!A:B,2,FALSE))</f>
        <v/>
      </c>
    </row>
    <row r="14" spans="1:8" ht="14.4" thickBot="1" x14ac:dyDescent="0.3">
      <c r="B14" s="59"/>
      <c r="C14" s="220" t="s">
        <v>33</v>
      </c>
      <c r="D14" s="18" t="str">
        <f>IF(OR(ISBLANK(C11),ISBLANK(D13)),"0",IF(C11="A",VLOOKUP(D13,šifrant!A:C,3,FALSE),VLOOKUP(D13,šifrant!A:D,4,FALSE)))</f>
        <v>0</v>
      </c>
      <c r="E14" s="65"/>
      <c r="F14" s="66" t="s">
        <v>45</v>
      </c>
      <c r="G14" s="244">
        <f>IF(UPPER(H8)="DA",0,IF(ISBLANK(H10),H12,H12-H11))</f>
        <v>0</v>
      </c>
      <c r="H14" s="245"/>
    </row>
    <row r="15" spans="1:8" ht="14.4" thickBot="1" x14ac:dyDescent="0.3">
      <c r="B15" s="59"/>
      <c r="C15" s="188"/>
      <c r="D15" s="235"/>
      <c r="E15" s="65"/>
      <c r="F15" s="67" t="s">
        <v>44</v>
      </c>
      <c r="G15" s="244">
        <f>IF(UPPER(H8)="DA",0,ROUND(H22*0.0656,2))</f>
        <v>0</v>
      </c>
      <c r="H15" s="263"/>
    </row>
    <row r="16" spans="1:8" ht="14.4" thickBot="1" x14ac:dyDescent="0.3">
      <c r="A16" s="186"/>
      <c r="B16" s="189"/>
      <c r="C16" s="59"/>
      <c r="D16" s="68"/>
      <c r="E16" s="65"/>
      <c r="F16" s="53" t="s">
        <v>46</v>
      </c>
      <c r="G16" s="244">
        <f>IF(UPPER(H8)="DA",0,ROUND((H22*H9)/100,2))</f>
        <v>0</v>
      </c>
      <c r="H16" s="263"/>
    </row>
    <row r="17" spans="1:8" ht="14.4" thickBot="1" x14ac:dyDescent="0.3">
      <c r="A17" s="188"/>
      <c r="B17" s="187"/>
      <c r="C17" s="220"/>
      <c r="D17" s="187"/>
      <c r="E17" s="65"/>
      <c r="F17" s="53" t="s">
        <v>47</v>
      </c>
      <c r="G17" s="244">
        <f>IF(UPPER(H8)="DA",0,ROUND(H22*0.001,2))</f>
        <v>0</v>
      </c>
      <c r="H17" s="263"/>
    </row>
    <row r="18" spans="1:8" ht="14.4" thickBot="1" x14ac:dyDescent="0.3">
      <c r="B18" s="59"/>
      <c r="C18" s="220"/>
      <c r="D18" s="236"/>
      <c r="E18" s="65"/>
      <c r="F18" s="53" t="s">
        <v>48</v>
      </c>
      <c r="G18" s="244">
        <f>IF(UPPER(H8)="DA",0,ROUND(H22*0.0053,2))</f>
        <v>0</v>
      </c>
      <c r="H18" s="263"/>
    </row>
    <row r="19" spans="1:8" x14ac:dyDescent="0.25">
      <c r="B19" s="52"/>
      <c r="C19" s="220"/>
      <c r="D19" s="236"/>
      <c r="E19" s="44"/>
    </row>
    <row r="20" spans="1:8" ht="14.4" thickBot="1" x14ac:dyDescent="0.3">
      <c r="B20" s="59"/>
      <c r="C20" s="59"/>
      <c r="D20" s="69"/>
      <c r="E20" s="51"/>
      <c r="F20" s="190"/>
      <c r="G20" s="188"/>
      <c r="H20" s="191"/>
    </row>
    <row r="21" spans="1:8" ht="14.4" thickBot="1" x14ac:dyDescent="0.3">
      <c r="B21" s="267" t="s">
        <v>95</v>
      </c>
      <c r="C21" s="268"/>
      <c r="D21" s="194"/>
      <c r="E21" s="51"/>
      <c r="F21" s="59"/>
      <c r="G21" s="220" t="s">
        <v>34</v>
      </c>
      <c r="H21" s="193">
        <f>ROUND(D21*D14/100,2)</f>
        <v>0</v>
      </c>
    </row>
    <row r="22" spans="1:8" ht="14.4" thickBot="1" x14ac:dyDescent="0.3">
      <c r="B22" s="59"/>
      <c r="C22" s="59"/>
      <c r="F22" s="70"/>
      <c r="G22" s="71" t="s">
        <v>35</v>
      </c>
      <c r="H22" s="192">
        <f>ROUND(D10*H21,2)</f>
        <v>0</v>
      </c>
    </row>
    <row r="23" spans="1:8" ht="14.4" thickBot="1" x14ac:dyDescent="0.3">
      <c r="B23" s="72"/>
      <c r="C23" s="73"/>
      <c r="D23" s="69"/>
      <c r="E23" s="44"/>
      <c r="F23" s="52"/>
      <c r="G23" s="220" t="s">
        <v>36</v>
      </c>
      <c r="H23" s="15">
        <f>G14+G15+G16+G17+G18</f>
        <v>0</v>
      </c>
    </row>
    <row r="24" spans="1:8" ht="17.25" customHeight="1" thickBot="1" x14ac:dyDescent="0.35">
      <c r="C24" s="186"/>
      <c r="D24" s="44"/>
      <c r="F24" s="59"/>
      <c r="G24" s="74" t="s">
        <v>38</v>
      </c>
      <c r="H24" s="16">
        <f>ROUND(H22+H23,2)</f>
        <v>0</v>
      </c>
    </row>
    <row r="25" spans="1:8" ht="17.25" customHeight="1" thickBot="1" x14ac:dyDescent="0.3">
      <c r="A25" s="264"/>
      <c r="B25" s="265"/>
      <c r="C25" s="266"/>
      <c r="D25" s="183"/>
      <c r="E25" s="52"/>
      <c r="G25" s="220" t="s">
        <v>66</v>
      </c>
      <c r="H25" s="12"/>
    </row>
    <row r="26" spans="1:8" ht="14.4" thickBot="1" x14ac:dyDescent="0.3">
      <c r="A26" s="265"/>
      <c r="B26" s="265"/>
      <c r="C26" s="266"/>
      <c r="D26" s="184"/>
      <c r="E26" s="52"/>
      <c r="F26" s="76"/>
      <c r="G26" s="71" t="s">
        <v>37</v>
      </c>
      <c r="H26" s="17">
        <f>H24+H25</f>
        <v>0</v>
      </c>
    </row>
    <row r="27" spans="1:8" x14ac:dyDescent="0.25">
      <c r="A27" s="265"/>
      <c r="B27" s="265"/>
      <c r="C27" s="266"/>
      <c r="D27" s="185"/>
    </row>
    <row r="28" spans="1:8" x14ac:dyDescent="0.25">
      <c r="C28" s="187"/>
    </row>
    <row r="29" spans="1:8" x14ac:dyDescent="0.25">
      <c r="B29" s="77"/>
      <c r="C29" s="237"/>
      <c r="D29" s="75"/>
    </row>
    <row r="30" spans="1:8" x14ac:dyDescent="0.25">
      <c r="C30" s="187"/>
    </row>
    <row r="31" spans="1:8" x14ac:dyDescent="0.25">
      <c r="C31" s="187"/>
    </row>
  </sheetData>
  <sheetProtection algorithmName="SHA-512" hashValue="W8LDFDAmqPQ8yiQUPRqqR4f6DTjivcv0i+kIWND5GjjcOeCT2Ib8hTCEA0nS+Uz4HEQYwlIQ/IrITlKAEWhjnw==" saltValue="+CbprJJ9mkoLf2A8xPiP5Q==" spinCount="100000" sheet="1" selectLockedCells="1"/>
  <mergeCells count="19">
    <mergeCell ref="E1:G1"/>
    <mergeCell ref="B8:C8"/>
    <mergeCell ref="D9:E9"/>
    <mergeCell ref="D10:E10"/>
    <mergeCell ref="G16:H16"/>
    <mergeCell ref="D11:E11"/>
    <mergeCell ref="F9:G9"/>
    <mergeCell ref="F10:G10"/>
    <mergeCell ref="F11:G11"/>
    <mergeCell ref="F12:G12"/>
    <mergeCell ref="F7:G7"/>
    <mergeCell ref="F8:G8"/>
    <mergeCell ref="G17:H17"/>
    <mergeCell ref="G14:H14"/>
    <mergeCell ref="G15:H15"/>
    <mergeCell ref="G18:H18"/>
    <mergeCell ref="A25:B27"/>
    <mergeCell ref="C25:C27"/>
    <mergeCell ref="B21:C21"/>
  </mergeCells>
  <phoneticPr fontId="2" type="noConversion"/>
  <dataValidations count="3">
    <dataValidation type="list" allowBlank="1" showInputMessage="1" showErrorMessage="1" sqref="H10" xr:uid="{1A74E1D2-966E-4D94-91B9-7B5B0355B265}">
      <formula1>"30,50"</formula1>
    </dataValidation>
    <dataValidation type="list" allowBlank="1" showInputMessage="1" showErrorMessage="1" sqref="C11" xr:uid="{42CEEDA1-DF21-4952-BF42-A692AA46119A}">
      <formula1>"A,B"</formula1>
    </dataValidation>
    <dataValidation type="list" showInputMessage="1" showErrorMessage="1" sqref="H7:H8" xr:uid="{6668BE05-3745-4FC4-86BC-B759C0AC70B7}">
      <formula1>"DA,NE"</formula1>
    </dataValidation>
  </dataValidations>
  <pageMargins left="0.25" right="0.25" top="0.75" bottom="0.75" header="0.3" footer="0.3"/>
  <pageSetup paperSize="9"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70BF299-B8B9-4FA5-854B-66AA76648548}">
          <x14:formula1>
            <xm:f>'skriti šifrant'!$A$1:$A$3</xm:f>
          </x14:formula1>
          <xm:sqref>H9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H31"/>
  <sheetViews>
    <sheetView showGridLines="0" zoomScale="95" workbookViewId="0">
      <selection activeCell="C1" sqref="C1"/>
    </sheetView>
  </sheetViews>
  <sheetFormatPr defaultColWidth="9.109375" defaultRowHeight="13.8" x14ac:dyDescent="0.25"/>
  <cols>
    <col min="1" max="1" width="14.88671875" style="44" customWidth="1"/>
    <col min="2" max="2" width="19.109375" style="44" customWidth="1"/>
    <col min="3" max="3" width="20.6640625" style="55" customWidth="1"/>
    <col min="4" max="4" width="26.109375" style="55" customWidth="1"/>
    <col min="5" max="5" width="5" style="55" customWidth="1"/>
    <col min="6" max="6" width="24.5546875" style="55" customWidth="1"/>
    <col min="7" max="7" width="9.88671875" style="44" customWidth="1"/>
    <col min="8" max="8" width="22.5546875" style="44" customWidth="1"/>
    <col min="9" max="16384" width="9.109375" style="44"/>
  </cols>
  <sheetData>
    <row r="1" spans="1:8" ht="14.4" thickBot="1" x14ac:dyDescent="0.3">
      <c r="A1" s="42"/>
      <c r="B1" s="220" t="s">
        <v>64</v>
      </c>
      <c r="C1" s="180"/>
      <c r="D1" s="220" t="s">
        <v>31</v>
      </c>
      <c r="E1" s="246"/>
      <c r="F1" s="247"/>
      <c r="G1" s="248"/>
    </row>
    <row r="2" spans="1:8" s="50" customFormat="1" x14ac:dyDescent="0.25">
      <c r="A2" s="45"/>
      <c r="B2" s="46"/>
      <c r="C2" s="47"/>
      <c r="D2" s="46"/>
      <c r="E2" s="48"/>
      <c r="F2" s="49"/>
      <c r="G2" s="49"/>
    </row>
    <row r="3" spans="1:8" x14ac:dyDescent="0.25">
      <c r="A3" s="50"/>
      <c r="B3" s="50"/>
      <c r="C3" s="51"/>
      <c r="D3" s="51"/>
      <c r="E3" s="51"/>
      <c r="F3" s="51"/>
      <c r="G3" s="50"/>
    </row>
    <row r="4" spans="1:8" x14ac:dyDescent="0.25">
      <c r="A4" s="52"/>
      <c r="B4" s="206" t="s">
        <v>103</v>
      </c>
      <c r="C4" s="187"/>
      <c r="D4" s="202"/>
      <c r="F4" s="190"/>
      <c r="G4" s="186"/>
    </row>
    <row r="5" spans="1:8" x14ac:dyDescent="0.25">
      <c r="A5" s="52"/>
      <c r="C5" s="207"/>
      <c r="D5" s="202"/>
      <c r="E5" s="187"/>
      <c r="F5" s="190"/>
      <c r="G5" s="186"/>
    </row>
    <row r="6" spans="1:8" s="50" customFormat="1" ht="14.4" thickBot="1" x14ac:dyDescent="0.3">
      <c r="A6" s="53"/>
      <c r="B6" s="46"/>
      <c r="C6" s="203"/>
      <c r="D6" s="188"/>
      <c r="E6" s="187"/>
      <c r="F6" s="188"/>
      <c r="G6" s="187"/>
    </row>
    <row r="7" spans="1:8" ht="14.4" thickBot="1" x14ac:dyDescent="0.3">
      <c r="A7" s="54"/>
      <c r="B7" s="54"/>
      <c r="F7" s="261" t="s">
        <v>67</v>
      </c>
      <c r="G7" s="262"/>
      <c r="H7" s="154"/>
    </row>
    <row r="8" spans="1:8" ht="14.4" thickBot="1" x14ac:dyDescent="0.3">
      <c r="B8" s="251" t="s">
        <v>3</v>
      </c>
      <c r="C8" s="252"/>
      <c r="D8" s="56"/>
      <c r="F8" s="261" t="s">
        <v>76</v>
      </c>
      <c r="G8" s="262"/>
      <c r="H8" s="154"/>
    </row>
    <row r="9" spans="1:8" s="57" customFormat="1" ht="31.5" customHeight="1" thickBot="1" x14ac:dyDescent="0.3">
      <c r="B9" s="58" t="s">
        <v>1</v>
      </c>
      <c r="C9" s="58" t="s">
        <v>2</v>
      </c>
      <c r="D9" s="249" t="s">
        <v>0</v>
      </c>
      <c r="E9" s="250"/>
      <c r="F9" s="259" t="s">
        <v>58</v>
      </c>
      <c r="G9" s="260"/>
      <c r="H9" s="96">
        <v>0.06</v>
      </c>
    </row>
    <row r="10" spans="1:8" s="59" customFormat="1" ht="27" customHeight="1" thickBot="1" x14ac:dyDescent="0.3">
      <c r="B10" s="24"/>
      <c r="C10" s="24"/>
      <c r="D10" s="253"/>
      <c r="E10" s="254"/>
      <c r="F10" s="257" t="s">
        <v>59</v>
      </c>
      <c r="G10" s="258"/>
      <c r="H10" s="97"/>
    </row>
    <row r="11" spans="1:8" ht="14.4" thickBot="1" x14ac:dyDescent="0.3">
      <c r="B11" s="60" t="s">
        <v>88</v>
      </c>
      <c r="C11" s="182" t="s">
        <v>49</v>
      </c>
      <c r="D11" s="255" t="str">
        <f>IF(ISBLANK(C11),"",VLOOKUP(C11,šifrant!A:B,2,FALSE))</f>
        <v>po ZDR</v>
      </c>
      <c r="E11" s="256"/>
      <c r="F11" s="257" t="s">
        <v>60</v>
      </c>
      <c r="G11" s="258"/>
      <c r="H11" s="98">
        <f>ROUND(H12*H10/100,2)</f>
        <v>0</v>
      </c>
    </row>
    <row r="12" spans="1:8" ht="14.4" thickBot="1" x14ac:dyDescent="0.3">
      <c r="B12" s="61"/>
      <c r="C12" s="62"/>
      <c r="D12" s="63"/>
      <c r="E12" s="51"/>
      <c r="F12" s="259" t="s">
        <v>61</v>
      </c>
      <c r="G12" s="260"/>
      <c r="H12" s="99">
        <f>ROUND(H22*0.0885,2)</f>
        <v>0</v>
      </c>
    </row>
    <row r="13" spans="1:8" ht="15.75" customHeight="1" thickBot="1" x14ac:dyDescent="0.3">
      <c r="B13" s="59"/>
      <c r="C13" s="220" t="s">
        <v>32</v>
      </c>
      <c r="D13" s="25"/>
      <c r="E13" s="64" t="str">
        <f>IF(ISBLANK(D13),"",VLOOKUP(D13,[1]šifrant!A:B,2,FALSE))</f>
        <v/>
      </c>
    </row>
    <row r="14" spans="1:8" ht="14.4" thickBot="1" x14ac:dyDescent="0.3">
      <c r="B14" s="59"/>
      <c r="C14" s="220" t="s">
        <v>33</v>
      </c>
      <c r="D14" s="18" t="str">
        <f>IF(OR(ISBLANK(C11),ISBLANK(D13)),"0",IF(C11="A",VLOOKUP(D13,šifrant!A:C,3,FALSE),VLOOKUP(D13,šifrant!A:D,4,FALSE)))</f>
        <v>0</v>
      </c>
      <c r="E14" s="65"/>
      <c r="F14" s="66" t="s">
        <v>45</v>
      </c>
      <c r="G14" s="244">
        <f>IF(UPPER(H8)="DA",0,IF(ISBLANK(H10),H12,H12-H11))</f>
        <v>0</v>
      </c>
      <c r="H14" s="245"/>
    </row>
    <row r="15" spans="1:8" ht="14.4" thickBot="1" x14ac:dyDescent="0.3">
      <c r="B15" s="59"/>
      <c r="C15" s="188"/>
      <c r="D15" s="235"/>
      <c r="E15" s="65"/>
      <c r="F15" s="67" t="s">
        <v>44</v>
      </c>
      <c r="G15" s="244">
        <f>IF(UPPER(H8)="DA",0,ROUND(H22*0.0656,2))</f>
        <v>0</v>
      </c>
      <c r="H15" s="263"/>
    </row>
    <row r="16" spans="1:8" ht="14.4" thickBot="1" x14ac:dyDescent="0.3">
      <c r="A16" s="186"/>
      <c r="B16" s="189"/>
      <c r="C16" s="59"/>
      <c r="D16" s="68"/>
      <c r="E16" s="65"/>
      <c r="F16" s="53" t="s">
        <v>46</v>
      </c>
      <c r="G16" s="244">
        <f>IF(UPPER(H8)="DA",0,ROUND((H22*H9)/100,2))</f>
        <v>0</v>
      </c>
      <c r="H16" s="263"/>
    </row>
    <row r="17" spans="1:8" ht="14.4" thickBot="1" x14ac:dyDescent="0.3">
      <c r="A17" s="188"/>
      <c r="B17" s="187"/>
      <c r="C17" s="220"/>
      <c r="D17" s="187"/>
      <c r="E17" s="65"/>
      <c r="F17" s="53" t="s">
        <v>47</v>
      </c>
      <c r="G17" s="244">
        <f>IF(UPPER(H8)="DA",0,ROUND(H22*0.001,2))</f>
        <v>0</v>
      </c>
      <c r="H17" s="263"/>
    </row>
    <row r="18" spans="1:8" ht="14.4" thickBot="1" x14ac:dyDescent="0.3">
      <c r="B18" s="59"/>
      <c r="C18" s="220"/>
      <c r="D18" s="236"/>
      <c r="E18" s="65"/>
      <c r="F18" s="53" t="s">
        <v>48</v>
      </c>
      <c r="G18" s="244">
        <f>IF(UPPER(H8)="DA",0,ROUND(H22*0.0053,2))</f>
        <v>0</v>
      </c>
      <c r="H18" s="263"/>
    </row>
    <row r="19" spans="1:8" x14ac:dyDescent="0.25">
      <c r="B19" s="52"/>
      <c r="C19" s="220"/>
      <c r="D19" s="236"/>
      <c r="E19" s="44"/>
    </row>
    <row r="20" spans="1:8" ht="14.4" thickBot="1" x14ac:dyDescent="0.3">
      <c r="B20" s="59"/>
      <c r="C20" s="59"/>
      <c r="D20" s="69"/>
      <c r="E20" s="51"/>
      <c r="F20" s="190"/>
      <c r="G20" s="188"/>
      <c r="H20" s="191"/>
    </row>
    <row r="21" spans="1:8" ht="14.4" thickBot="1" x14ac:dyDescent="0.3">
      <c r="B21" s="267" t="s">
        <v>95</v>
      </c>
      <c r="C21" s="268"/>
      <c r="D21" s="194"/>
      <c r="E21" s="51"/>
      <c r="F21" s="59"/>
      <c r="G21" s="220" t="s">
        <v>34</v>
      </c>
      <c r="H21" s="193">
        <f>ROUND(D21*D14/100,2)</f>
        <v>0</v>
      </c>
    </row>
    <row r="22" spans="1:8" ht="14.4" thickBot="1" x14ac:dyDescent="0.3">
      <c r="B22" s="59"/>
      <c r="C22" s="59"/>
      <c r="F22" s="70"/>
      <c r="G22" s="71" t="s">
        <v>35</v>
      </c>
      <c r="H22" s="192">
        <f>ROUND(D10*H21,2)</f>
        <v>0</v>
      </c>
    </row>
    <row r="23" spans="1:8" ht="14.4" thickBot="1" x14ac:dyDescent="0.3">
      <c r="B23" s="72"/>
      <c r="C23" s="73"/>
      <c r="D23" s="69"/>
      <c r="E23" s="44"/>
      <c r="F23" s="52"/>
      <c r="G23" s="220" t="s">
        <v>36</v>
      </c>
      <c r="H23" s="15">
        <f>G14+G15+G16+G17+G18</f>
        <v>0</v>
      </c>
    </row>
    <row r="24" spans="1:8" ht="17.25" customHeight="1" thickBot="1" x14ac:dyDescent="0.35">
      <c r="C24" s="186"/>
      <c r="D24" s="44"/>
      <c r="F24" s="59"/>
      <c r="G24" s="74" t="s">
        <v>38</v>
      </c>
      <c r="H24" s="16">
        <f>ROUND(H22+H23,2)</f>
        <v>0</v>
      </c>
    </row>
    <row r="25" spans="1:8" ht="17.25" customHeight="1" thickBot="1" x14ac:dyDescent="0.3">
      <c r="A25" s="264"/>
      <c r="B25" s="265"/>
      <c r="C25" s="266"/>
      <c r="D25" s="183"/>
      <c r="E25" s="52"/>
      <c r="G25" s="220" t="s">
        <v>66</v>
      </c>
      <c r="H25" s="12"/>
    </row>
    <row r="26" spans="1:8" ht="14.4" thickBot="1" x14ac:dyDescent="0.3">
      <c r="A26" s="265"/>
      <c r="B26" s="265"/>
      <c r="C26" s="266"/>
      <c r="D26" s="184"/>
      <c r="E26" s="52"/>
      <c r="F26" s="76"/>
      <c r="G26" s="71" t="s">
        <v>37</v>
      </c>
      <c r="H26" s="17">
        <f>H24+H25</f>
        <v>0</v>
      </c>
    </row>
    <row r="27" spans="1:8" x14ac:dyDescent="0.25">
      <c r="A27" s="265"/>
      <c r="B27" s="265"/>
      <c r="C27" s="266"/>
      <c r="D27" s="185"/>
    </row>
    <row r="28" spans="1:8" x14ac:dyDescent="0.25">
      <c r="C28" s="187"/>
    </row>
    <row r="29" spans="1:8" x14ac:dyDescent="0.25">
      <c r="B29" s="77"/>
      <c r="C29" s="237"/>
      <c r="D29" s="75"/>
    </row>
    <row r="30" spans="1:8" x14ac:dyDescent="0.25">
      <c r="C30" s="187"/>
    </row>
    <row r="31" spans="1:8" x14ac:dyDescent="0.25">
      <c r="C31" s="187"/>
    </row>
  </sheetData>
  <sheetProtection algorithmName="SHA-512" hashValue="HUviNJB2F+xaEpcoLJ0/asZ+BV02k60HvdP4QJw+IE7MHdy7ZTn1h7xqmII4FXYaOcC7OmQi8nyeznRHyTPjfQ==" saltValue="zNEi2foVEWa/g3Aevu+kXQ==" spinCount="100000" sheet="1" selectLockedCells="1"/>
  <mergeCells count="19">
    <mergeCell ref="E1:G1"/>
    <mergeCell ref="B8:C8"/>
    <mergeCell ref="D9:E9"/>
    <mergeCell ref="D10:E10"/>
    <mergeCell ref="G16:H16"/>
    <mergeCell ref="D11:E11"/>
    <mergeCell ref="F9:G9"/>
    <mergeCell ref="F10:G10"/>
    <mergeCell ref="F11:G11"/>
    <mergeCell ref="F12:G12"/>
    <mergeCell ref="F7:G7"/>
    <mergeCell ref="F8:G8"/>
    <mergeCell ref="G17:H17"/>
    <mergeCell ref="G14:H14"/>
    <mergeCell ref="G15:H15"/>
    <mergeCell ref="G18:H18"/>
    <mergeCell ref="A25:B27"/>
    <mergeCell ref="C25:C27"/>
    <mergeCell ref="B21:C21"/>
  </mergeCells>
  <phoneticPr fontId="2" type="noConversion"/>
  <dataValidations count="3">
    <dataValidation type="list" allowBlank="1" showInputMessage="1" showErrorMessage="1" sqref="H10" xr:uid="{4E79FAE2-BE04-4D6D-961D-8614742C74FE}">
      <formula1>"30,50"</formula1>
    </dataValidation>
    <dataValidation type="list" allowBlank="1" showInputMessage="1" showErrorMessage="1" sqref="C11" xr:uid="{74563BB5-D6BC-4755-A1DB-4B73CC7224F0}">
      <formula1>"A,B"</formula1>
    </dataValidation>
    <dataValidation type="list" showInputMessage="1" showErrorMessage="1" sqref="H7:H8" xr:uid="{920ECE5C-298A-4DC6-ACD3-B27459DE7258}">
      <formula1>"DA,NE"</formula1>
    </dataValidation>
  </dataValidations>
  <pageMargins left="0.25" right="0.25" top="0.75" bottom="0.75" header="0.3" footer="0.3"/>
  <pageSetup paperSize="9"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E90F355-39F9-4A6E-951E-CA5CD1D1DF19}">
          <x14:formula1>
            <xm:f>'skriti šifrant'!$A$1:$A$3</xm:f>
          </x14:formula1>
          <xm:sqref>H9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A1:H31"/>
  <sheetViews>
    <sheetView showGridLines="0" zoomScale="95" workbookViewId="0">
      <selection activeCell="C1" sqref="C1"/>
    </sheetView>
  </sheetViews>
  <sheetFormatPr defaultColWidth="9.109375" defaultRowHeight="13.8" x14ac:dyDescent="0.25"/>
  <cols>
    <col min="1" max="1" width="14.88671875" style="44" customWidth="1"/>
    <col min="2" max="2" width="19.109375" style="44" customWidth="1"/>
    <col min="3" max="3" width="20.6640625" style="55" customWidth="1"/>
    <col min="4" max="4" width="26.109375" style="55" customWidth="1"/>
    <col min="5" max="5" width="5" style="55" customWidth="1"/>
    <col min="6" max="6" width="24.5546875" style="55" customWidth="1"/>
    <col min="7" max="7" width="9.88671875" style="44" customWidth="1"/>
    <col min="8" max="8" width="22.5546875" style="44" customWidth="1"/>
    <col min="9" max="16384" width="9.109375" style="44"/>
  </cols>
  <sheetData>
    <row r="1" spans="1:8" ht="14.4" thickBot="1" x14ac:dyDescent="0.3">
      <c r="A1" s="42"/>
      <c r="B1" s="220" t="s">
        <v>64</v>
      </c>
      <c r="C1" s="180"/>
      <c r="D1" s="220" t="s">
        <v>31</v>
      </c>
      <c r="E1" s="246"/>
      <c r="F1" s="247"/>
      <c r="G1" s="248"/>
    </row>
    <row r="2" spans="1:8" s="50" customFormat="1" x14ac:dyDescent="0.25">
      <c r="A2" s="45"/>
      <c r="B2" s="46"/>
      <c r="C2" s="47"/>
      <c r="D2" s="46"/>
      <c r="E2" s="48"/>
      <c r="F2" s="49"/>
      <c r="G2" s="49"/>
    </row>
    <row r="3" spans="1:8" x14ac:dyDescent="0.25">
      <c r="A3" s="50"/>
      <c r="B3" s="50"/>
      <c r="C3" s="51"/>
      <c r="D3" s="51"/>
      <c r="E3" s="51"/>
      <c r="F3" s="51"/>
      <c r="G3" s="50"/>
    </row>
    <row r="4" spans="1:8" x14ac:dyDescent="0.25">
      <c r="A4" s="52"/>
      <c r="B4" s="206" t="s">
        <v>103</v>
      </c>
      <c r="C4" s="187"/>
      <c r="D4" s="202"/>
      <c r="F4" s="190"/>
      <c r="G4" s="186"/>
    </row>
    <row r="5" spans="1:8" x14ac:dyDescent="0.25">
      <c r="A5" s="52"/>
      <c r="C5" s="207"/>
      <c r="D5" s="202"/>
      <c r="E5" s="187"/>
      <c r="F5" s="190"/>
      <c r="G5" s="186"/>
    </row>
    <row r="6" spans="1:8" s="50" customFormat="1" ht="14.4" thickBot="1" x14ac:dyDescent="0.3">
      <c r="A6" s="53"/>
      <c r="B6" s="46"/>
      <c r="C6" s="203"/>
      <c r="D6" s="188"/>
      <c r="E6" s="187"/>
      <c r="F6" s="188"/>
      <c r="G6" s="187"/>
    </row>
    <row r="7" spans="1:8" ht="14.4" thickBot="1" x14ac:dyDescent="0.3">
      <c r="A7" s="54"/>
      <c r="B7" s="54"/>
      <c r="F7" s="261" t="s">
        <v>67</v>
      </c>
      <c r="G7" s="262"/>
      <c r="H7" s="154"/>
    </row>
    <row r="8" spans="1:8" ht="14.4" thickBot="1" x14ac:dyDescent="0.3">
      <c r="B8" s="251" t="s">
        <v>3</v>
      </c>
      <c r="C8" s="252"/>
      <c r="D8" s="56"/>
      <c r="F8" s="261" t="s">
        <v>76</v>
      </c>
      <c r="G8" s="262"/>
      <c r="H8" s="154"/>
    </row>
    <row r="9" spans="1:8" s="57" customFormat="1" ht="31.5" customHeight="1" thickBot="1" x14ac:dyDescent="0.3">
      <c r="B9" s="58" t="s">
        <v>1</v>
      </c>
      <c r="C9" s="58" t="s">
        <v>2</v>
      </c>
      <c r="D9" s="249" t="s">
        <v>0</v>
      </c>
      <c r="E9" s="250"/>
      <c r="F9" s="259" t="s">
        <v>58</v>
      </c>
      <c r="G9" s="260"/>
      <c r="H9" s="96">
        <v>0.06</v>
      </c>
    </row>
    <row r="10" spans="1:8" s="59" customFormat="1" ht="27" customHeight="1" thickBot="1" x14ac:dyDescent="0.3">
      <c r="B10" s="24"/>
      <c r="C10" s="24"/>
      <c r="D10" s="253"/>
      <c r="E10" s="254"/>
      <c r="F10" s="257" t="s">
        <v>59</v>
      </c>
      <c r="G10" s="258"/>
      <c r="H10" s="97"/>
    </row>
    <row r="11" spans="1:8" ht="14.4" thickBot="1" x14ac:dyDescent="0.3">
      <c r="B11" s="60" t="s">
        <v>88</v>
      </c>
      <c r="C11" s="182" t="s">
        <v>49</v>
      </c>
      <c r="D11" s="255" t="str">
        <f>IF(ISBLANK(C11),"",VLOOKUP(C11,šifrant!A:B,2,FALSE))</f>
        <v>po ZDR</v>
      </c>
      <c r="E11" s="256"/>
      <c r="F11" s="257" t="s">
        <v>60</v>
      </c>
      <c r="G11" s="258"/>
      <c r="H11" s="98">
        <f>ROUND(H12*H10/100,2)</f>
        <v>0</v>
      </c>
    </row>
    <row r="12" spans="1:8" ht="14.4" thickBot="1" x14ac:dyDescent="0.3">
      <c r="B12" s="61"/>
      <c r="C12" s="62"/>
      <c r="D12" s="63"/>
      <c r="E12" s="51"/>
      <c r="F12" s="259" t="s">
        <v>61</v>
      </c>
      <c r="G12" s="260"/>
      <c r="H12" s="99">
        <f>ROUND(H22*0.0885,2)</f>
        <v>0</v>
      </c>
    </row>
    <row r="13" spans="1:8" ht="15.75" customHeight="1" thickBot="1" x14ac:dyDescent="0.3">
      <c r="B13" s="59"/>
      <c r="C13" s="220" t="s">
        <v>32</v>
      </c>
      <c r="D13" s="25"/>
      <c r="E13" s="64" t="str">
        <f>IF(ISBLANK(D13),"",VLOOKUP(D13,[1]šifrant!A:B,2,FALSE))</f>
        <v/>
      </c>
    </row>
    <row r="14" spans="1:8" ht="14.4" thickBot="1" x14ac:dyDescent="0.3">
      <c r="B14" s="59"/>
      <c r="C14" s="220" t="s">
        <v>33</v>
      </c>
      <c r="D14" s="18" t="str">
        <f>IF(OR(ISBLANK(C11),ISBLANK(D13)),"0",IF(C11="A",VLOOKUP(D13,šifrant!A:C,3,FALSE),VLOOKUP(D13,šifrant!A:D,4,FALSE)))</f>
        <v>0</v>
      </c>
      <c r="E14" s="65"/>
      <c r="F14" s="66" t="s">
        <v>45</v>
      </c>
      <c r="G14" s="244">
        <f>IF(UPPER(H8)="DA",0,IF(ISBLANK(H10),H12,H12-H11))</f>
        <v>0</v>
      </c>
      <c r="H14" s="245"/>
    </row>
    <row r="15" spans="1:8" ht="14.4" thickBot="1" x14ac:dyDescent="0.3">
      <c r="B15" s="59"/>
      <c r="C15" s="188"/>
      <c r="D15" s="235"/>
      <c r="E15" s="65"/>
      <c r="F15" s="67" t="s">
        <v>44</v>
      </c>
      <c r="G15" s="244">
        <f>IF(UPPER(H8)="DA",0,ROUND(H22*0.0656,2))</f>
        <v>0</v>
      </c>
      <c r="H15" s="263"/>
    </row>
    <row r="16" spans="1:8" ht="14.4" thickBot="1" x14ac:dyDescent="0.3">
      <c r="A16" s="186"/>
      <c r="B16" s="189"/>
      <c r="C16" s="59"/>
      <c r="D16" s="68"/>
      <c r="E16" s="65"/>
      <c r="F16" s="53" t="s">
        <v>46</v>
      </c>
      <c r="G16" s="244">
        <f>IF(UPPER(H8)="DA",0,ROUND((H22*H9)/100,2))</f>
        <v>0</v>
      </c>
      <c r="H16" s="263"/>
    </row>
    <row r="17" spans="1:8" ht="14.4" thickBot="1" x14ac:dyDescent="0.3">
      <c r="A17" s="188"/>
      <c r="B17" s="187"/>
      <c r="C17" s="220"/>
      <c r="D17" s="187"/>
      <c r="E17" s="65"/>
      <c r="F17" s="53" t="s">
        <v>47</v>
      </c>
      <c r="G17" s="244">
        <f>IF(UPPER(H8)="DA",0,ROUND(H22*0.001,2))</f>
        <v>0</v>
      </c>
      <c r="H17" s="263"/>
    </row>
    <row r="18" spans="1:8" ht="14.4" thickBot="1" x14ac:dyDescent="0.3">
      <c r="B18" s="59"/>
      <c r="C18" s="220"/>
      <c r="D18" s="236"/>
      <c r="E18" s="65"/>
      <c r="F18" s="53" t="s">
        <v>48</v>
      </c>
      <c r="G18" s="244">
        <f>IF(UPPER(H8)="DA",0,ROUND(H22*0.0053,2))</f>
        <v>0</v>
      </c>
      <c r="H18" s="263"/>
    </row>
    <row r="19" spans="1:8" x14ac:dyDescent="0.25">
      <c r="B19" s="52"/>
      <c r="C19" s="220"/>
      <c r="D19" s="236"/>
      <c r="E19" s="44"/>
    </row>
    <row r="20" spans="1:8" ht="14.4" thickBot="1" x14ac:dyDescent="0.3">
      <c r="B20" s="59"/>
      <c r="C20" s="59"/>
      <c r="D20" s="69"/>
      <c r="E20" s="51"/>
      <c r="F20" s="190"/>
      <c r="G20" s="188"/>
      <c r="H20" s="191"/>
    </row>
    <row r="21" spans="1:8" ht="14.4" thickBot="1" x14ac:dyDescent="0.3">
      <c r="B21" s="267" t="s">
        <v>95</v>
      </c>
      <c r="C21" s="268"/>
      <c r="D21" s="194"/>
      <c r="E21" s="51"/>
      <c r="F21" s="59"/>
      <c r="G21" s="220" t="s">
        <v>34</v>
      </c>
      <c r="H21" s="193">
        <f>ROUND(D21*D14/100,2)</f>
        <v>0</v>
      </c>
    </row>
    <row r="22" spans="1:8" ht="14.4" thickBot="1" x14ac:dyDescent="0.3">
      <c r="B22" s="59"/>
      <c r="C22" s="59"/>
      <c r="F22" s="70"/>
      <c r="G22" s="71" t="s">
        <v>35</v>
      </c>
      <c r="H22" s="192">
        <f>ROUND(D10*H21,2)</f>
        <v>0</v>
      </c>
    </row>
    <row r="23" spans="1:8" ht="14.4" thickBot="1" x14ac:dyDescent="0.3">
      <c r="B23" s="72"/>
      <c r="C23" s="73"/>
      <c r="D23" s="69"/>
      <c r="E23" s="44"/>
      <c r="F23" s="52"/>
      <c r="G23" s="220" t="s">
        <v>36</v>
      </c>
      <c r="H23" s="15">
        <f>G14+G15+G16+G17+G18</f>
        <v>0</v>
      </c>
    </row>
    <row r="24" spans="1:8" ht="17.25" customHeight="1" thickBot="1" x14ac:dyDescent="0.35">
      <c r="C24" s="186"/>
      <c r="D24" s="44"/>
      <c r="F24" s="59"/>
      <c r="G24" s="74" t="s">
        <v>38</v>
      </c>
      <c r="H24" s="16">
        <f>ROUND(H22+H23,2)</f>
        <v>0</v>
      </c>
    </row>
    <row r="25" spans="1:8" ht="17.25" customHeight="1" thickBot="1" x14ac:dyDescent="0.3">
      <c r="A25" s="264"/>
      <c r="B25" s="265"/>
      <c r="C25" s="266"/>
      <c r="D25" s="183"/>
      <c r="E25" s="52"/>
      <c r="G25" s="220" t="s">
        <v>66</v>
      </c>
      <c r="H25" s="12"/>
    </row>
    <row r="26" spans="1:8" ht="14.4" thickBot="1" x14ac:dyDescent="0.3">
      <c r="A26" s="265"/>
      <c r="B26" s="265"/>
      <c r="C26" s="266"/>
      <c r="D26" s="184"/>
      <c r="E26" s="52"/>
      <c r="F26" s="76"/>
      <c r="G26" s="71" t="s">
        <v>37</v>
      </c>
      <c r="H26" s="17">
        <f>H24+H25</f>
        <v>0</v>
      </c>
    </row>
    <row r="27" spans="1:8" x14ac:dyDescent="0.25">
      <c r="A27" s="265"/>
      <c r="B27" s="265"/>
      <c r="C27" s="266"/>
      <c r="D27" s="185"/>
    </row>
    <row r="28" spans="1:8" x14ac:dyDescent="0.25">
      <c r="C28" s="187"/>
    </row>
    <row r="29" spans="1:8" x14ac:dyDescent="0.25">
      <c r="B29" s="77"/>
      <c r="C29" s="237"/>
      <c r="D29" s="75"/>
    </row>
    <row r="30" spans="1:8" x14ac:dyDescent="0.25">
      <c r="C30" s="187"/>
    </row>
    <row r="31" spans="1:8" x14ac:dyDescent="0.25">
      <c r="C31" s="187"/>
    </row>
  </sheetData>
  <sheetProtection algorithmName="SHA-512" hashValue="tauHLC9U0sgzDgClMqTDcVCCCyQKXuC6lxLllXRV/P0561NBJyJrowOFb+F0FlGlbSkmtwqwHaHQ/xb0sSocew==" saltValue="7fkr50hGng8K81T3xHpPaw==" spinCount="100000" sheet="1" selectLockedCells="1"/>
  <mergeCells count="19">
    <mergeCell ref="E1:G1"/>
    <mergeCell ref="B8:C8"/>
    <mergeCell ref="D9:E9"/>
    <mergeCell ref="D10:E10"/>
    <mergeCell ref="G16:H16"/>
    <mergeCell ref="D11:E11"/>
    <mergeCell ref="F9:G9"/>
    <mergeCell ref="F10:G10"/>
    <mergeCell ref="F11:G11"/>
    <mergeCell ref="F12:G12"/>
    <mergeCell ref="F7:G7"/>
    <mergeCell ref="F8:G8"/>
    <mergeCell ref="G17:H17"/>
    <mergeCell ref="G14:H14"/>
    <mergeCell ref="G15:H15"/>
    <mergeCell ref="G18:H18"/>
    <mergeCell ref="A25:B27"/>
    <mergeCell ref="C25:C27"/>
    <mergeCell ref="B21:C21"/>
  </mergeCells>
  <phoneticPr fontId="2" type="noConversion"/>
  <dataValidations count="3">
    <dataValidation type="list" allowBlank="1" showInputMessage="1" showErrorMessage="1" sqref="H10" xr:uid="{DB3F63A5-9A0F-4874-BBB8-4B623F44A5FF}">
      <formula1>"30,50"</formula1>
    </dataValidation>
    <dataValidation type="list" allowBlank="1" showInputMessage="1" showErrorMessage="1" sqref="C11" xr:uid="{362F9F58-CFC5-41CB-BFC6-5C531222D45A}">
      <formula1>"A,B"</formula1>
    </dataValidation>
    <dataValidation type="list" showInputMessage="1" showErrorMessage="1" sqref="H7:H8" xr:uid="{33D9D877-D758-44E2-8A06-F6B1DEABD595}">
      <formula1>"DA,NE"</formula1>
    </dataValidation>
  </dataValidations>
  <pageMargins left="0.25" right="0.25" top="0.75" bottom="0.75" header="0.3" footer="0.3"/>
  <pageSetup paperSize="9"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AC8CB0-0110-4692-8BD7-F027E6AD9726}">
          <x14:formula1>
            <xm:f>'skriti šifrant'!$A$1:$A$3</xm:f>
          </x14:formula1>
          <xm:sqref>H9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H31"/>
  <sheetViews>
    <sheetView showGridLines="0" zoomScale="95" workbookViewId="0">
      <selection activeCell="C1" sqref="C1"/>
    </sheetView>
  </sheetViews>
  <sheetFormatPr defaultColWidth="9.109375" defaultRowHeight="13.8" x14ac:dyDescent="0.25"/>
  <cols>
    <col min="1" max="1" width="14.88671875" style="44" customWidth="1"/>
    <col min="2" max="2" width="19.109375" style="44" customWidth="1"/>
    <col min="3" max="3" width="20.6640625" style="55" customWidth="1"/>
    <col min="4" max="4" width="26.109375" style="55" customWidth="1"/>
    <col min="5" max="5" width="5" style="55" customWidth="1"/>
    <col min="6" max="6" width="24.5546875" style="55" customWidth="1"/>
    <col min="7" max="7" width="9.88671875" style="44" customWidth="1"/>
    <col min="8" max="8" width="22.5546875" style="44" customWidth="1"/>
    <col min="9" max="16384" width="9.109375" style="44"/>
  </cols>
  <sheetData>
    <row r="1" spans="1:8" ht="14.4" thickBot="1" x14ac:dyDescent="0.3">
      <c r="A1" s="42"/>
      <c r="B1" s="220" t="s">
        <v>64</v>
      </c>
      <c r="C1" s="180"/>
      <c r="D1" s="220" t="s">
        <v>31</v>
      </c>
      <c r="E1" s="246"/>
      <c r="F1" s="247"/>
      <c r="G1" s="248"/>
    </row>
    <row r="2" spans="1:8" s="50" customFormat="1" x14ac:dyDescent="0.25">
      <c r="A2" s="45"/>
      <c r="B2" s="46"/>
      <c r="C2" s="47"/>
      <c r="D2" s="46"/>
      <c r="E2" s="48"/>
      <c r="F2" s="49"/>
      <c r="G2" s="49"/>
    </row>
    <row r="3" spans="1:8" x14ac:dyDescent="0.25">
      <c r="A3" s="50"/>
      <c r="B3" s="50"/>
      <c r="C3" s="51"/>
      <c r="D3" s="51"/>
      <c r="E3" s="51"/>
      <c r="F3" s="51"/>
      <c r="G3" s="50"/>
    </row>
    <row r="4" spans="1:8" x14ac:dyDescent="0.25">
      <c r="A4" s="52"/>
      <c r="B4" s="206" t="s">
        <v>103</v>
      </c>
      <c r="C4" s="187"/>
      <c r="D4" s="202"/>
      <c r="F4" s="190"/>
      <c r="G4" s="186"/>
    </row>
    <row r="5" spans="1:8" x14ac:dyDescent="0.25">
      <c r="A5" s="52"/>
      <c r="C5" s="207"/>
      <c r="D5" s="202"/>
      <c r="E5" s="187"/>
      <c r="F5" s="190"/>
      <c r="G5" s="186"/>
    </row>
    <row r="6" spans="1:8" s="50" customFormat="1" ht="14.4" thickBot="1" x14ac:dyDescent="0.3">
      <c r="A6" s="53"/>
      <c r="B6" s="46"/>
      <c r="C6" s="203"/>
      <c r="D6" s="188"/>
      <c r="E6" s="187"/>
      <c r="F6" s="188"/>
      <c r="G6" s="187"/>
    </row>
    <row r="7" spans="1:8" ht="14.4" thickBot="1" x14ac:dyDescent="0.3">
      <c r="A7" s="54"/>
      <c r="B7" s="54"/>
      <c r="F7" s="261" t="s">
        <v>67</v>
      </c>
      <c r="G7" s="262"/>
      <c r="H7" s="154"/>
    </row>
    <row r="8" spans="1:8" ht="14.4" thickBot="1" x14ac:dyDescent="0.3">
      <c r="B8" s="251" t="s">
        <v>3</v>
      </c>
      <c r="C8" s="252"/>
      <c r="D8" s="56"/>
      <c r="F8" s="261" t="s">
        <v>76</v>
      </c>
      <c r="G8" s="262"/>
      <c r="H8" s="154"/>
    </row>
    <row r="9" spans="1:8" s="57" customFormat="1" ht="31.5" customHeight="1" thickBot="1" x14ac:dyDescent="0.3">
      <c r="B9" s="58" t="s">
        <v>1</v>
      </c>
      <c r="C9" s="58" t="s">
        <v>2</v>
      </c>
      <c r="D9" s="249" t="s">
        <v>0</v>
      </c>
      <c r="E9" s="250"/>
      <c r="F9" s="259" t="s">
        <v>58</v>
      </c>
      <c r="G9" s="260"/>
      <c r="H9" s="96">
        <v>0.06</v>
      </c>
    </row>
    <row r="10" spans="1:8" s="59" customFormat="1" ht="27" customHeight="1" thickBot="1" x14ac:dyDescent="0.3">
      <c r="B10" s="24"/>
      <c r="C10" s="24"/>
      <c r="D10" s="253"/>
      <c r="E10" s="254"/>
      <c r="F10" s="257" t="s">
        <v>59</v>
      </c>
      <c r="G10" s="258"/>
      <c r="H10" s="97"/>
    </row>
    <row r="11" spans="1:8" ht="14.4" thickBot="1" x14ac:dyDescent="0.3">
      <c r="B11" s="60" t="s">
        <v>88</v>
      </c>
      <c r="C11" s="182" t="s">
        <v>49</v>
      </c>
      <c r="D11" s="255" t="str">
        <f>IF(ISBLANK(C11),"",VLOOKUP(C11,šifrant!A:B,2,FALSE))</f>
        <v>po ZDR</v>
      </c>
      <c r="E11" s="256"/>
      <c r="F11" s="257" t="s">
        <v>60</v>
      </c>
      <c r="G11" s="258"/>
      <c r="H11" s="98">
        <f>ROUND(H12*H10/100,2)</f>
        <v>0</v>
      </c>
    </row>
    <row r="12" spans="1:8" ht="14.4" thickBot="1" x14ac:dyDescent="0.3">
      <c r="B12" s="61"/>
      <c r="C12" s="62"/>
      <c r="D12" s="63"/>
      <c r="E12" s="51"/>
      <c r="F12" s="259" t="s">
        <v>61</v>
      </c>
      <c r="G12" s="260"/>
      <c r="H12" s="99">
        <f>ROUND(H22*0.0885,2)</f>
        <v>0</v>
      </c>
    </row>
    <row r="13" spans="1:8" ht="15.75" customHeight="1" thickBot="1" x14ac:dyDescent="0.3">
      <c r="B13" s="59"/>
      <c r="C13" s="220" t="s">
        <v>32</v>
      </c>
      <c r="D13" s="25"/>
      <c r="E13" s="64" t="str">
        <f>IF(ISBLANK(D13),"",VLOOKUP(D13,[1]šifrant!A:B,2,FALSE))</f>
        <v/>
      </c>
    </row>
    <row r="14" spans="1:8" ht="14.4" thickBot="1" x14ac:dyDescent="0.3">
      <c r="B14" s="59"/>
      <c r="C14" s="220" t="s">
        <v>33</v>
      </c>
      <c r="D14" s="18" t="str">
        <f>IF(OR(ISBLANK(C11),ISBLANK(D13)),"0",IF(C11="A",VLOOKUP(D13,šifrant!A:C,3,FALSE),VLOOKUP(D13,šifrant!A:D,4,FALSE)))</f>
        <v>0</v>
      </c>
      <c r="E14" s="65"/>
      <c r="F14" s="66" t="s">
        <v>45</v>
      </c>
      <c r="G14" s="244">
        <f>IF(UPPER(H8)="DA",0,IF(ISBLANK(H10),H12,H12-H11))</f>
        <v>0</v>
      </c>
      <c r="H14" s="245"/>
    </row>
    <row r="15" spans="1:8" ht="14.4" thickBot="1" x14ac:dyDescent="0.3">
      <c r="B15" s="59"/>
      <c r="C15" s="188"/>
      <c r="D15" s="235"/>
      <c r="E15" s="65"/>
      <c r="F15" s="67" t="s">
        <v>44</v>
      </c>
      <c r="G15" s="244">
        <f>IF(UPPER(H8)="DA",0,ROUND(H22*0.0656,2))</f>
        <v>0</v>
      </c>
      <c r="H15" s="263"/>
    </row>
    <row r="16" spans="1:8" ht="14.4" thickBot="1" x14ac:dyDescent="0.3">
      <c r="A16" s="186"/>
      <c r="B16" s="189"/>
      <c r="C16" s="59"/>
      <c r="D16" s="68"/>
      <c r="E16" s="65"/>
      <c r="F16" s="53" t="s">
        <v>46</v>
      </c>
      <c r="G16" s="244">
        <f>IF(UPPER(H8)="DA",0,ROUND((H22*H9)/100,2))</f>
        <v>0</v>
      </c>
      <c r="H16" s="263"/>
    </row>
    <row r="17" spans="1:8" ht="14.4" thickBot="1" x14ac:dyDescent="0.3">
      <c r="A17" s="188"/>
      <c r="B17" s="187"/>
      <c r="C17" s="220"/>
      <c r="D17" s="187"/>
      <c r="E17" s="65"/>
      <c r="F17" s="53" t="s">
        <v>47</v>
      </c>
      <c r="G17" s="244">
        <f>IF(UPPER(H8)="DA",0,ROUND(H22*0.001,2))</f>
        <v>0</v>
      </c>
      <c r="H17" s="263"/>
    </row>
    <row r="18" spans="1:8" ht="14.4" thickBot="1" x14ac:dyDescent="0.3">
      <c r="B18" s="59"/>
      <c r="C18" s="220"/>
      <c r="D18" s="236"/>
      <c r="E18" s="65"/>
      <c r="F18" s="53" t="s">
        <v>48</v>
      </c>
      <c r="G18" s="244">
        <f>IF(UPPER(H8)="DA",0,ROUND(H22*0.0053,2))</f>
        <v>0</v>
      </c>
      <c r="H18" s="263"/>
    </row>
    <row r="19" spans="1:8" x14ac:dyDescent="0.25">
      <c r="B19" s="52"/>
      <c r="C19" s="220"/>
      <c r="D19" s="236"/>
      <c r="E19" s="44"/>
    </row>
    <row r="20" spans="1:8" ht="14.4" thickBot="1" x14ac:dyDescent="0.3">
      <c r="B20" s="59"/>
      <c r="C20" s="59"/>
      <c r="D20" s="69"/>
      <c r="E20" s="51"/>
      <c r="F20" s="190"/>
      <c r="G20" s="188"/>
      <c r="H20" s="191"/>
    </row>
    <row r="21" spans="1:8" ht="14.4" thickBot="1" x14ac:dyDescent="0.3">
      <c r="B21" s="267" t="s">
        <v>95</v>
      </c>
      <c r="C21" s="268"/>
      <c r="D21" s="194"/>
      <c r="E21" s="51"/>
      <c r="F21" s="59"/>
      <c r="G21" s="220" t="s">
        <v>34</v>
      </c>
      <c r="H21" s="193">
        <f>ROUND(D21*D14/100,2)</f>
        <v>0</v>
      </c>
    </row>
    <row r="22" spans="1:8" ht="14.4" thickBot="1" x14ac:dyDescent="0.3">
      <c r="B22" s="59"/>
      <c r="C22" s="59"/>
      <c r="F22" s="70"/>
      <c r="G22" s="71" t="s">
        <v>35</v>
      </c>
      <c r="H22" s="192">
        <f>ROUND(D10*H21,2)</f>
        <v>0</v>
      </c>
    </row>
    <row r="23" spans="1:8" ht="14.4" thickBot="1" x14ac:dyDescent="0.3">
      <c r="B23" s="72"/>
      <c r="C23" s="73"/>
      <c r="D23" s="69"/>
      <c r="E23" s="44"/>
      <c r="F23" s="52"/>
      <c r="G23" s="220" t="s">
        <v>36</v>
      </c>
      <c r="H23" s="15">
        <f>G14+G15+G16+G17+G18</f>
        <v>0</v>
      </c>
    </row>
    <row r="24" spans="1:8" ht="17.25" customHeight="1" thickBot="1" x14ac:dyDescent="0.35">
      <c r="C24" s="186"/>
      <c r="D24" s="44"/>
      <c r="F24" s="59"/>
      <c r="G24" s="74" t="s">
        <v>38</v>
      </c>
      <c r="H24" s="16">
        <f>ROUND(H22+H23,2)</f>
        <v>0</v>
      </c>
    </row>
    <row r="25" spans="1:8" ht="17.25" customHeight="1" thickBot="1" x14ac:dyDescent="0.3">
      <c r="A25" s="264"/>
      <c r="B25" s="265"/>
      <c r="C25" s="266"/>
      <c r="D25" s="183"/>
      <c r="E25" s="52"/>
      <c r="G25" s="220" t="s">
        <v>66</v>
      </c>
      <c r="H25" s="12"/>
    </row>
    <row r="26" spans="1:8" ht="14.4" thickBot="1" x14ac:dyDescent="0.3">
      <c r="A26" s="265"/>
      <c r="B26" s="265"/>
      <c r="C26" s="266"/>
      <c r="D26" s="184"/>
      <c r="E26" s="52"/>
      <c r="F26" s="76"/>
      <c r="G26" s="71" t="s">
        <v>37</v>
      </c>
      <c r="H26" s="17">
        <f>H24+H25</f>
        <v>0</v>
      </c>
    </row>
    <row r="27" spans="1:8" x14ac:dyDescent="0.25">
      <c r="A27" s="265"/>
      <c r="B27" s="265"/>
      <c r="C27" s="266"/>
      <c r="D27" s="185"/>
    </row>
    <row r="28" spans="1:8" x14ac:dyDescent="0.25">
      <c r="C28" s="187"/>
    </row>
    <row r="29" spans="1:8" x14ac:dyDescent="0.25">
      <c r="B29" s="77"/>
      <c r="C29" s="237"/>
      <c r="D29" s="75"/>
    </row>
    <row r="30" spans="1:8" x14ac:dyDescent="0.25">
      <c r="C30" s="187"/>
    </row>
    <row r="31" spans="1:8" x14ac:dyDescent="0.25">
      <c r="C31" s="187"/>
    </row>
  </sheetData>
  <sheetProtection algorithmName="SHA-512" hashValue="VJyYwXKOVgB3UUkaukFacIxcd3vF6PCJDYl1KQ64TD5HiQ2mqvMTKAqko94JKY337kKP3yffXU8sCqGZggo2lg==" saltValue="7civxvqTWbPU/mzHFgjLqw==" spinCount="100000" sheet="1" selectLockedCells="1"/>
  <mergeCells count="19">
    <mergeCell ref="E1:G1"/>
    <mergeCell ref="B8:C8"/>
    <mergeCell ref="D9:E9"/>
    <mergeCell ref="D10:E10"/>
    <mergeCell ref="G16:H16"/>
    <mergeCell ref="D11:E11"/>
    <mergeCell ref="F9:G9"/>
    <mergeCell ref="F10:G10"/>
    <mergeCell ref="F11:G11"/>
    <mergeCell ref="F12:G12"/>
    <mergeCell ref="F7:G7"/>
    <mergeCell ref="F8:G8"/>
    <mergeCell ref="G17:H17"/>
    <mergeCell ref="G14:H14"/>
    <mergeCell ref="G15:H15"/>
    <mergeCell ref="G18:H18"/>
    <mergeCell ref="A25:B27"/>
    <mergeCell ref="C25:C27"/>
    <mergeCell ref="B21:C21"/>
  </mergeCells>
  <phoneticPr fontId="2" type="noConversion"/>
  <dataValidations count="3">
    <dataValidation type="list" allowBlank="1" showInputMessage="1" showErrorMessage="1" sqref="H10" xr:uid="{5F85ED23-7A41-44F5-BD01-C1938625A4BD}">
      <formula1>"30,50"</formula1>
    </dataValidation>
    <dataValidation type="list" allowBlank="1" showInputMessage="1" showErrorMessage="1" sqref="C11" xr:uid="{9F8A98CE-FBAC-48D2-80BF-623E797898B5}">
      <formula1>"A,B"</formula1>
    </dataValidation>
    <dataValidation type="list" showInputMessage="1" showErrorMessage="1" sqref="H7:H8" xr:uid="{A1B538A4-B040-4863-A76D-66035933682C}">
      <formula1>"DA,NE"</formula1>
    </dataValidation>
  </dataValidations>
  <pageMargins left="0.25" right="0.25" top="0.75" bottom="0.75" header="0.3" footer="0.3"/>
  <pageSetup paperSize="9"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04554D4-5F05-442C-8A92-FE8317E22B58}">
          <x14:formula1>
            <xm:f>'skriti šifrant'!$A$1:$A$3</xm:f>
          </x14:formula1>
          <xm:sqref>H9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4">
    <tabColor indexed="11"/>
    <pageSetUpPr fitToPage="1"/>
  </sheetPr>
  <dimension ref="A1:Q45"/>
  <sheetViews>
    <sheetView showGridLines="0" showZeros="0" zoomScaleNormal="100" workbookViewId="0">
      <selection sqref="A1:D1"/>
    </sheetView>
  </sheetViews>
  <sheetFormatPr defaultColWidth="9.109375" defaultRowHeight="13.2" x14ac:dyDescent="0.25"/>
  <cols>
    <col min="1" max="1" width="4.109375" style="130" customWidth="1"/>
    <col min="2" max="2" width="10" style="130" customWidth="1"/>
    <col min="3" max="3" width="14.44140625" style="130" customWidth="1"/>
    <col min="4" max="4" width="11" style="130" customWidth="1"/>
    <col min="5" max="6" width="6.109375" style="54" customWidth="1"/>
    <col min="7" max="7" width="4.5546875" style="130" customWidth="1"/>
    <col min="8" max="8" width="5.88671875" style="130" customWidth="1"/>
    <col min="9" max="9" width="9.6640625" style="130" customWidth="1"/>
    <col min="10" max="10" width="11.33203125" style="54" customWidth="1"/>
    <col min="11" max="11" width="7.44140625" style="54" customWidth="1"/>
    <col min="12" max="12" width="6.88671875" style="54" customWidth="1"/>
    <col min="13" max="13" width="10" style="130" customWidth="1"/>
    <col min="14" max="14" width="12.44140625" style="130" customWidth="1"/>
    <col min="15" max="15" width="13.109375" style="130" customWidth="1"/>
    <col min="16" max="16" width="14.6640625" style="54" customWidth="1"/>
    <col min="17" max="17" width="16.44140625" style="54" customWidth="1"/>
    <col min="18" max="16384" width="9.109375" style="54"/>
  </cols>
  <sheetData>
    <row r="1" spans="1:16" s="79" customFormat="1" ht="15.75" customHeight="1" x14ac:dyDescent="0.25">
      <c r="A1" s="299" t="s">
        <v>84</v>
      </c>
      <c r="B1" s="300"/>
      <c r="C1" s="300"/>
      <c r="D1" s="300"/>
      <c r="E1" s="102"/>
      <c r="F1" s="78" t="s">
        <v>29</v>
      </c>
      <c r="G1" s="80"/>
      <c r="H1" s="80"/>
      <c r="I1" s="80"/>
      <c r="J1" s="80"/>
      <c r="K1" s="80"/>
      <c r="L1" s="80"/>
      <c r="M1" s="80"/>
      <c r="N1" s="80"/>
    </row>
    <row r="2" spans="1:16" s="79" customFormat="1" x14ac:dyDescent="0.25">
      <c r="A2" s="301"/>
      <c r="B2" s="301"/>
      <c r="C2" s="300"/>
      <c r="D2" s="300"/>
      <c r="E2" s="102"/>
      <c r="F2" s="78" t="s">
        <v>73</v>
      </c>
      <c r="G2" s="80"/>
      <c r="H2" s="80"/>
      <c r="I2" s="80"/>
      <c r="J2" s="80"/>
      <c r="K2" s="80"/>
      <c r="L2" s="80"/>
      <c r="M2" s="80"/>
      <c r="N2" s="80"/>
    </row>
    <row r="3" spans="1:16" s="79" customFormat="1" x14ac:dyDescent="0.25">
      <c r="A3" s="301"/>
      <c r="B3" s="301"/>
      <c r="C3" s="300"/>
      <c r="D3" s="300"/>
      <c r="E3" s="102"/>
      <c r="G3" s="103"/>
      <c r="H3" s="103"/>
      <c r="I3" s="103"/>
      <c r="K3" s="81" t="s">
        <v>98</v>
      </c>
      <c r="M3" s="104"/>
      <c r="N3" s="105" t="s">
        <v>10</v>
      </c>
      <c r="O3" s="205">
        <v>2020</v>
      </c>
    </row>
    <row r="4" spans="1:16" s="79" customFormat="1" x14ac:dyDescent="0.25">
      <c r="A4" s="275" t="s">
        <v>100</v>
      </c>
      <c r="B4" s="276"/>
      <c r="C4" s="276"/>
      <c r="D4" s="276"/>
      <c r="F4" s="295" t="s">
        <v>89</v>
      </c>
      <c r="G4" s="296"/>
      <c r="H4" s="296"/>
      <c r="I4" s="82"/>
      <c r="M4" s="83"/>
      <c r="N4" s="80"/>
      <c r="O4" s="80"/>
    </row>
    <row r="5" spans="1:16" s="79" customFormat="1" ht="13.8" x14ac:dyDescent="0.25">
      <c r="C5" s="227"/>
      <c r="D5" s="228"/>
      <c r="E5" s="216"/>
      <c r="F5" s="297" t="s">
        <v>97</v>
      </c>
      <c r="G5" s="298"/>
      <c r="H5" s="298"/>
      <c r="I5" s="80"/>
      <c r="J5" s="84" t="s">
        <v>82</v>
      </c>
      <c r="M5" s="106"/>
      <c r="N5" s="80"/>
      <c r="O5" s="84" t="s">
        <v>91</v>
      </c>
      <c r="P5" s="204"/>
    </row>
    <row r="6" spans="1:16" s="79" customFormat="1" ht="13.8" x14ac:dyDescent="0.25">
      <c r="B6" s="100" t="s">
        <v>112</v>
      </c>
      <c r="C6" s="285"/>
      <c r="D6" s="286"/>
      <c r="E6" s="211"/>
      <c r="F6" s="309"/>
      <c r="G6" s="310"/>
      <c r="H6" s="310"/>
      <c r="I6" s="212"/>
      <c r="J6" s="79" t="s">
        <v>68</v>
      </c>
      <c r="M6" s="106"/>
      <c r="N6" s="86" t="s">
        <v>6</v>
      </c>
      <c r="O6" s="84" t="s">
        <v>92</v>
      </c>
      <c r="P6" s="204"/>
    </row>
    <row r="7" spans="1:16" s="79" customFormat="1" ht="13.8" x14ac:dyDescent="0.25">
      <c r="G7" s="80"/>
      <c r="H7" s="80"/>
      <c r="I7" s="80"/>
      <c r="M7" s="83"/>
      <c r="N7" s="80"/>
      <c r="O7" s="84" t="s">
        <v>96</v>
      </c>
      <c r="P7" s="204"/>
    </row>
    <row r="8" spans="1:16" s="108" customFormat="1" x14ac:dyDescent="0.25">
      <c r="A8" s="95" t="s">
        <v>7</v>
      </c>
      <c r="B8" s="95" t="s">
        <v>20</v>
      </c>
      <c r="C8" s="305" t="s">
        <v>69</v>
      </c>
      <c r="D8" s="306"/>
      <c r="E8" s="147" t="s">
        <v>81</v>
      </c>
      <c r="F8" s="87"/>
      <c r="G8" s="153" t="s">
        <v>11</v>
      </c>
      <c r="H8" s="139" t="s">
        <v>8</v>
      </c>
      <c r="I8" s="287" t="s">
        <v>90</v>
      </c>
      <c r="J8" s="88" t="s">
        <v>12</v>
      </c>
      <c r="K8" s="88" t="s">
        <v>63</v>
      </c>
      <c r="L8" s="88" t="s">
        <v>55</v>
      </c>
      <c r="M8" s="95" t="s">
        <v>65</v>
      </c>
      <c r="N8" s="95" t="s">
        <v>5</v>
      </c>
      <c r="O8" s="95" t="s">
        <v>15</v>
      </c>
      <c r="P8" s="107" t="s">
        <v>17</v>
      </c>
    </row>
    <row r="9" spans="1:16" s="108" customFormat="1" ht="10.199999999999999" x14ac:dyDescent="0.2">
      <c r="A9" s="155" t="s">
        <v>8</v>
      </c>
      <c r="B9" s="155" t="s">
        <v>19</v>
      </c>
      <c r="C9" s="156" t="s">
        <v>80</v>
      </c>
      <c r="D9" s="157" t="s">
        <v>75</v>
      </c>
      <c r="E9" s="158" t="s">
        <v>1</v>
      </c>
      <c r="F9" s="156" t="s">
        <v>2</v>
      </c>
      <c r="G9" s="159" t="s">
        <v>42</v>
      </c>
      <c r="H9" s="160" t="s">
        <v>77</v>
      </c>
      <c r="I9" s="288"/>
      <c r="J9" s="155"/>
      <c r="K9" s="155" t="s">
        <v>83</v>
      </c>
      <c r="L9" s="155" t="s">
        <v>57</v>
      </c>
      <c r="M9" s="155" t="s">
        <v>13</v>
      </c>
      <c r="N9" s="155"/>
      <c r="O9" s="155" t="s">
        <v>16</v>
      </c>
      <c r="P9" s="161" t="s">
        <v>21</v>
      </c>
    </row>
    <row r="10" spans="1:16" s="108" customFormat="1" ht="10.8" thickBot="1" x14ac:dyDescent="0.25">
      <c r="A10" s="162"/>
      <c r="B10" s="162"/>
      <c r="C10" s="162" t="s">
        <v>70</v>
      </c>
      <c r="D10" s="163" t="s">
        <v>74</v>
      </c>
      <c r="E10" s="164"/>
      <c r="F10" s="165"/>
      <c r="G10" s="166" t="s">
        <v>43</v>
      </c>
      <c r="H10" s="167" t="s">
        <v>6</v>
      </c>
      <c r="I10" s="289"/>
      <c r="J10" s="168"/>
      <c r="K10" s="168" t="s">
        <v>62</v>
      </c>
      <c r="L10" s="168" t="s">
        <v>56</v>
      </c>
      <c r="M10" s="168"/>
      <c r="N10" s="168"/>
      <c r="O10" s="168" t="s">
        <v>71</v>
      </c>
      <c r="P10" s="169" t="s">
        <v>18</v>
      </c>
    </row>
    <row r="11" spans="1:16" s="85" customFormat="1" ht="12.9" customHeight="1" thickTop="1" x14ac:dyDescent="0.25">
      <c r="A11" s="170">
        <v>1</v>
      </c>
      <c r="B11" s="109" t="str">
        <f>IF(ISBLANK('1.obr.'!C1),"",'1.obr.'!C1)</f>
        <v/>
      </c>
      <c r="C11" s="307" t="str">
        <f>IF(ISBLANK('1.obr.'!E1),"",'1.obr.'!E1)</f>
        <v/>
      </c>
      <c r="D11" s="308" t="str">
        <f>IF(ISBLANK('1.obr.'!E1),"",'1.obr.'!E1)</f>
        <v/>
      </c>
      <c r="E11" s="148">
        <f>'1.obr.'!B10</f>
        <v>0</v>
      </c>
      <c r="F11" s="148">
        <f>'1.obr.'!C10</f>
        <v>0</v>
      </c>
      <c r="G11" s="135">
        <f>'1.obr.'!D13</f>
        <v>0</v>
      </c>
      <c r="H11" s="140">
        <f>'1.obr.'!D10</f>
        <v>0</v>
      </c>
      <c r="I11" s="195">
        <f>'1.obr.'!D21</f>
        <v>0</v>
      </c>
      <c r="J11" s="110">
        <f>'1.obr.'!H22</f>
        <v>0</v>
      </c>
      <c r="K11" s="111">
        <f>'1.obr.'!H10</f>
        <v>0</v>
      </c>
      <c r="L11" s="111">
        <f>'1.obr.'!H9</f>
        <v>0.06</v>
      </c>
      <c r="M11" s="111">
        <f>'1.obr.'!H23</f>
        <v>0</v>
      </c>
      <c r="N11" s="111">
        <f>'1.obr.'!H24</f>
        <v>0</v>
      </c>
      <c r="O11" s="111">
        <f>'1.obr.'!H25</f>
        <v>0</v>
      </c>
      <c r="P11" s="112">
        <f>'1.obr.'!H26</f>
        <v>0</v>
      </c>
    </row>
    <row r="12" spans="1:16" s="79" customFormat="1" ht="12.9" customHeight="1" x14ac:dyDescent="0.25">
      <c r="A12" s="171"/>
      <c r="B12" s="113"/>
      <c r="C12" s="114">
        <f>'1.obr.'!H7</f>
        <v>0</v>
      </c>
      <c r="D12" s="115">
        <f>'1.obr.'!H8</f>
        <v>0</v>
      </c>
      <c r="E12" s="149"/>
      <c r="F12" s="149"/>
      <c r="G12" s="136"/>
      <c r="H12" s="141"/>
      <c r="I12" s="196"/>
      <c r="J12" s="20"/>
      <c r="K12" s="20"/>
      <c r="L12" s="20"/>
      <c r="M12" s="20"/>
      <c r="N12" s="20"/>
      <c r="O12" s="20"/>
      <c r="P12" s="116"/>
    </row>
    <row r="13" spans="1:16" s="79" customFormat="1" ht="12.9" customHeight="1" x14ac:dyDescent="0.25">
      <c r="A13" s="172">
        <v>2</v>
      </c>
      <c r="B13" s="144" t="str">
        <f>IF(ISBLANK('2.obr.'!C1),"",'2.obr.'!C1)</f>
        <v/>
      </c>
      <c r="C13" s="277" t="str">
        <f>IF(ISBLANK('2.obr.'!E1),"",'2.obr.'!E1)</f>
        <v/>
      </c>
      <c r="D13" s="281" t="str">
        <f>IF(ISBLANK('1.obr.'!E3),"",'1.obr.'!E3)</f>
        <v/>
      </c>
      <c r="E13" s="150">
        <f>'2.obr.'!B10</f>
        <v>0</v>
      </c>
      <c r="F13" s="150">
        <f>'2.obr.'!C10</f>
        <v>0</v>
      </c>
      <c r="G13" s="137">
        <f>'2.obr.'!D13</f>
        <v>0</v>
      </c>
      <c r="H13" s="142">
        <f>'2.obr.'!D10</f>
        <v>0</v>
      </c>
      <c r="I13" s="197">
        <f>'2.obr.'!D21</f>
        <v>0</v>
      </c>
      <c r="J13" s="111">
        <f>'2.obr.'!H22</f>
        <v>0</v>
      </c>
      <c r="K13" s="111">
        <f>'2.obr.'!H10</f>
        <v>0</v>
      </c>
      <c r="L13" s="111">
        <f>'2.obr.'!H9</f>
        <v>0.06</v>
      </c>
      <c r="M13" s="111">
        <f>'2.obr.'!H23</f>
        <v>0</v>
      </c>
      <c r="N13" s="111">
        <f>'2.obr.'!H24</f>
        <v>0</v>
      </c>
      <c r="O13" s="111">
        <f>'2.obr.'!H25</f>
        <v>0</v>
      </c>
      <c r="P13" s="112">
        <f>'2.obr.'!H26</f>
        <v>0</v>
      </c>
    </row>
    <row r="14" spans="1:16" s="79" customFormat="1" ht="12.9" customHeight="1" x14ac:dyDescent="0.25">
      <c r="A14" s="173"/>
      <c r="B14" s="113"/>
      <c r="C14" s="114">
        <f>'2.obr.'!H7</f>
        <v>0</v>
      </c>
      <c r="D14" s="115">
        <f>'2.obr.'!H8</f>
        <v>0</v>
      </c>
      <c r="E14" s="149"/>
      <c r="F14" s="149"/>
      <c r="G14" s="138"/>
      <c r="H14" s="141"/>
      <c r="I14" s="196"/>
      <c r="J14" s="118"/>
      <c r="K14" s="118"/>
      <c r="L14" s="118"/>
      <c r="M14" s="118"/>
      <c r="N14" s="118"/>
      <c r="O14" s="118"/>
      <c r="P14" s="119"/>
    </row>
    <row r="15" spans="1:16" s="79" customFormat="1" ht="12.9" customHeight="1" x14ac:dyDescent="0.25">
      <c r="A15" s="172">
        <v>3</v>
      </c>
      <c r="B15" s="117" t="str">
        <f>IF(ISBLANK('3.obr.'!C1),"",'3.obr.'!C1)</f>
        <v/>
      </c>
      <c r="C15" s="279" t="str">
        <f>IF(ISBLANK('3.obr.'!E1),"",'3.obr.'!E1)</f>
        <v/>
      </c>
      <c r="D15" s="280" t="str">
        <f>IF(ISBLANK('1.obr.'!E5),"",'1.obr.'!E5)</f>
        <v/>
      </c>
      <c r="E15" s="151">
        <f>'3.obr.'!B10</f>
        <v>0</v>
      </c>
      <c r="F15" s="151">
        <f>'3.obr.'!C10</f>
        <v>0</v>
      </c>
      <c r="G15" s="137">
        <f>'3.obr.'!D13</f>
        <v>0</v>
      </c>
      <c r="H15" s="142">
        <f>'3.obr.'!D10</f>
        <v>0</v>
      </c>
      <c r="I15" s="197">
        <f>'3.obr.'!D21</f>
        <v>0</v>
      </c>
      <c r="J15" s="111">
        <f>'3.obr.'!H22</f>
        <v>0</v>
      </c>
      <c r="K15" s="111">
        <f>'3.obr.'!H10</f>
        <v>0</v>
      </c>
      <c r="L15" s="111">
        <f>'3.obr.'!H9</f>
        <v>0.06</v>
      </c>
      <c r="M15" s="111">
        <f>'3.obr.'!H23</f>
        <v>0</v>
      </c>
      <c r="N15" s="111">
        <f>'3.obr.'!H24</f>
        <v>0</v>
      </c>
      <c r="O15" s="111">
        <f>'3.obr.'!H25</f>
        <v>0</v>
      </c>
      <c r="P15" s="112">
        <f>'3.obr.'!H26</f>
        <v>0</v>
      </c>
    </row>
    <row r="16" spans="1:16" s="79" customFormat="1" ht="12.9" customHeight="1" x14ac:dyDescent="0.25">
      <c r="A16" s="171"/>
      <c r="B16" s="113"/>
      <c r="C16" s="114">
        <f>'3.obr.'!H7</f>
        <v>0</v>
      </c>
      <c r="D16" s="115">
        <f>'3.obr.'!H8</f>
        <v>0</v>
      </c>
      <c r="E16" s="149"/>
      <c r="F16" s="149"/>
      <c r="G16" s="136"/>
      <c r="H16" s="141"/>
      <c r="I16" s="196"/>
      <c r="J16" s="20"/>
      <c r="K16" s="20"/>
      <c r="L16" s="20"/>
      <c r="M16" s="20"/>
      <c r="N16" s="20"/>
      <c r="O16" s="20"/>
      <c r="P16" s="116"/>
    </row>
    <row r="17" spans="1:17" s="79" customFormat="1" ht="12.9" customHeight="1" x14ac:dyDescent="0.25">
      <c r="A17" s="172">
        <v>4</v>
      </c>
      <c r="B17" s="117" t="str">
        <f>IF(ISBLANK('4.obr.'!C1),"",'4.obr.'!C1)</f>
        <v/>
      </c>
      <c r="C17" s="279" t="str">
        <f>IF(ISBLANK('4.obr.'!E1),"",'4.obr.'!E1)</f>
        <v/>
      </c>
      <c r="D17" s="280" t="str">
        <f>IF(ISBLANK('1.obr.'!E7),"",'1.obr.'!E7)</f>
        <v/>
      </c>
      <c r="E17" s="151">
        <f>'4.obr.'!B10</f>
        <v>0</v>
      </c>
      <c r="F17" s="151">
        <f>'4.obr.'!C10</f>
        <v>0</v>
      </c>
      <c r="G17" s="137">
        <f>'4.obr.'!D13</f>
        <v>0</v>
      </c>
      <c r="H17" s="142">
        <f>'4.obr.'!D10</f>
        <v>0</v>
      </c>
      <c r="I17" s="197">
        <f>'4.obr.'!D21</f>
        <v>0</v>
      </c>
      <c r="J17" s="111">
        <f>'4.obr.'!H22</f>
        <v>0</v>
      </c>
      <c r="K17" s="111">
        <f>'4.obr.'!H10</f>
        <v>0</v>
      </c>
      <c r="L17" s="111">
        <f>'4.obr.'!H9</f>
        <v>0.06</v>
      </c>
      <c r="M17" s="111">
        <f>'4.obr.'!H23</f>
        <v>0</v>
      </c>
      <c r="N17" s="111">
        <f>'4.obr.'!H24</f>
        <v>0</v>
      </c>
      <c r="O17" s="111">
        <f>'4.obr.'!H25</f>
        <v>0</v>
      </c>
      <c r="P17" s="112">
        <f>'4.obr.'!H26</f>
        <v>0</v>
      </c>
    </row>
    <row r="18" spans="1:17" s="79" customFormat="1" ht="12.9" customHeight="1" x14ac:dyDescent="0.25">
      <c r="A18" s="171"/>
      <c r="B18" s="113"/>
      <c r="C18" s="114">
        <f>'4.obr.'!H7</f>
        <v>0</v>
      </c>
      <c r="D18" s="115">
        <f>'4.obr.'!H8</f>
        <v>0</v>
      </c>
      <c r="E18" s="149"/>
      <c r="F18" s="149"/>
      <c r="G18" s="136"/>
      <c r="H18" s="141"/>
      <c r="I18" s="196"/>
      <c r="J18" s="20"/>
      <c r="K18" s="20"/>
      <c r="L18" s="20"/>
      <c r="M18" s="20"/>
      <c r="N18" s="20"/>
      <c r="O18" s="20"/>
      <c r="P18" s="116"/>
    </row>
    <row r="19" spans="1:17" s="79" customFormat="1" ht="12.9" customHeight="1" x14ac:dyDescent="0.25">
      <c r="A19" s="172">
        <v>5</v>
      </c>
      <c r="B19" s="144" t="str">
        <f>IF(ISBLANK('5.obr.'!C1),"",'5.obr.'!C1)</f>
        <v/>
      </c>
      <c r="C19" s="277" t="str">
        <f>IF(ISBLANK('5.obr.'!E1),"",'5.obr.'!E1)</f>
        <v/>
      </c>
      <c r="D19" s="278" t="str">
        <f>IF(ISBLANK('1.obr.'!E9),"",'1.obr.'!E9)</f>
        <v/>
      </c>
      <c r="E19" s="150">
        <f>'5.obr.'!B10</f>
        <v>0</v>
      </c>
      <c r="F19" s="150">
        <f>'5.obr.'!C10</f>
        <v>0</v>
      </c>
      <c r="G19" s="137">
        <f>'5.obr.'!D13</f>
        <v>0</v>
      </c>
      <c r="H19" s="142">
        <f>'5.obr.'!D10</f>
        <v>0</v>
      </c>
      <c r="I19" s="197">
        <f>'5.obr.'!D21</f>
        <v>0</v>
      </c>
      <c r="J19" s="111">
        <f>'5.obr.'!H22</f>
        <v>0</v>
      </c>
      <c r="K19" s="111">
        <f>'5.obr.'!H10</f>
        <v>0</v>
      </c>
      <c r="L19" s="111">
        <f>'5.obr.'!H9</f>
        <v>0.06</v>
      </c>
      <c r="M19" s="111">
        <f>'5.obr.'!H23</f>
        <v>0</v>
      </c>
      <c r="N19" s="111">
        <f>'5.obr.'!H24</f>
        <v>0</v>
      </c>
      <c r="O19" s="111">
        <f>'5.obr.'!H25</f>
        <v>0</v>
      </c>
      <c r="P19" s="112">
        <f>'5.obr.'!H26</f>
        <v>0</v>
      </c>
    </row>
    <row r="20" spans="1:17" s="79" customFormat="1" ht="12.9" customHeight="1" x14ac:dyDescent="0.25">
      <c r="A20" s="171"/>
      <c r="B20" s="113"/>
      <c r="C20" s="114">
        <f>'5.obr.'!H7</f>
        <v>0</v>
      </c>
      <c r="D20" s="115">
        <f>'5.obr.'!H8</f>
        <v>0</v>
      </c>
      <c r="E20" s="149"/>
      <c r="F20" s="149"/>
      <c r="G20" s="136"/>
      <c r="H20" s="141"/>
      <c r="I20" s="196"/>
      <c r="J20" s="20"/>
      <c r="K20" s="20"/>
      <c r="L20" s="20"/>
      <c r="M20" s="20"/>
      <c r="N20" s="20"/>
      <c r="O20" s="20"/>
      <c r="P20" s="116"/>
    </row>
    <row r="21" spans="1:17" s="79" customFormat="1" ht="12.9" customHeight="1" x14ac:dyDescent="0.25">
      <c r="A21" s="172">
        <v>6</v>
      </c>
      <c r="B21" s="144" t="str">
        <f>IF(ISBLANK('6.obr.'!C1),"",'6.obr.'!C1)</f>
        <v/>
      </c>
      <c r="C21" s="277" t="str">
        <f>IF(ISBLANK('6.obr.'!E1),"",'6.obr.'!E1)</f>
        <v/>
      </c>
      <c r="D21" s="278" t="str">
        <f>IF(ISBLANK('1.obr.'!E11),"",'1.obr.'!E11)</f>
        <v/>
      </c>
      <c r="E21" s="150">
        <f>'6.obr.'!B10</f>
        <v>0</v>
      </c>
      <c r="F21" s="150">
        <f>'6.obr.'!C10</f>
        <v>0</v>
      </c>
      <c r="G21" s="137">
        <f>'6.obr.'!D13</f>
        <v>0</v>
      </c>
      <c r="H21" s="142">
        <f>'6.obr.'!D10</f>
        <v>0</v>
      </c>
      <c r="I21" s="197">
        <f>'6.obr.'!D21</f>
        <v>0</v>
      </c>
      <c r="J21" s="111">
        <f>'6.obr.'!H22</f>
        <v>0</v>
      </c>
      <c r="K21" s="111">
        <f>'6.obr.'!H10</f>
        <v>0</v>
      </c>
      <c r="L21" s="111">
        <f>'6.obr.'!H9</f>
        <v>0.06</v>
      </c>
      <c r="M21" s="111">
        <f>'6.obr.'!H23</f>
        <v>0</v>
      </c>
      <c r="N21" s="111">
        <f>'6.obr.'!H24</f>
        <v>0</v>
      </c>
      <c r="O21" s="111">
        <f>'6.obr.'!H25</f>
        <v>0</v>
      </c>
      <c r="P21" s="112">
        <f>'6.obr.'!H26</f>
        <v>0</v>
      </c>
    </row>
    <row r="22" spans="1:17" s="79" customFormat="1" ht="12.9" customHeight="1" x14ac:dyDescent="0.25">
      <c r="A22" s="171"/>
      <c r="B22" s="113"/>
      <c r="C22" s="114">
        <f>'6.obr.'!H7</f>
        <v>0</v>
      </c>
      <c r="D22" s="115">
        <f>'6.obr.'!H8</f>
        <v>0</v>
      </c>
      <c r="E22" s="149"/>
      <c r="F22" s="149"/>
      <c r="G22" s="136"/>
      <c r="H22" s="141"/>
      <c r="I22" s="196"/>
      <c r="J22" s="20"/>
      <c r="K22" s="20"/>
      <c r="L22" s="20"/>
      <c r="M22" s="20"/>
      <c r="N22" s="20"/>
      <c r="O22" s="20"/>
      <c r="P22" s="116"/>
    </row>
    <row r="23" spans="1:17" s="79" customFormat="1" ht="12.9" customHeight="1" x14ac:dyDescent="0.25">
      <c r="A23" s="172">
        <v>7</v>
      </c>
      <c r="B23" s="144" t="str">
        <f>IF(ISBLANK('7.obr.'!C1),"",'7.obr.'!C1)</f>
        <v/>
      </c>
      <c r="C23" s="277" t="str">
        <f>IF(ISBLANK('7.obr.'!E1),"",'7.obr.'!E1)</f>
        <v/>
      </c>
      <c r="D23" s="278" t="str">
        <f>IF(ISBLANK('1.obr.'!E13),"",'1.obr.'!E13)</f>
        <v/>
      </c>
      <c r="E23" s="150">
        <f>'7.obr.'!B10</f>
        <v>0</v>
      </c>
      <c r="F23" s="150">
        <f>'7.obr.'!C10</f>
        <v>0</v>
      </c>
      <c r="G23" s="137">
        <f>'7.obr.'!D13</f>
        <v>0</v>
      </c>
      <c r="H23" s="142">
        <f>'7.obr.'!D10</f>
        <v>0</v>
      </c>
      <c r="I23" s="197">
        <f>'7.obr.'!D21</f>
        <v>0</v>
      </c>
      <c r="J23" s="111">
        <f>'7.obr.'!H22</f>
        <v>0</v>
      </c>
      <c r="K23" s="111">
        <f>'7.obr.'!H10</f>
        <v>0</v>
      </c>
      <c r="L23" s="111">
        <f>'7.obr.'!H9</f>
        <v>0.06</v>
      </c>
      <c r="M23" s="111">
        <f>'7.obr.'!H23</f>
        <v>0</v>
      </c>
      <c r="N23" s="111">
        <f>'7.obr.'!H24</f>
        <v>0</v>
      </c>
      <c r="O23" s="111">
        <f>'7.obr.'!H25</f>
        <v>0</v>
      </c>
      <c r="P23" s="112">
        <f>'7.obr.'!H26</f>
        <v>0</v>
      </c>
    </row>
    <row r="24" spans="1:17" s="79" customFormat="1" ht="12.9" customHeight="1" x14ac:dyDescent="0.25">
      <c r="A24" s="171"/>
      <c r="B24" s="113"/>
      <c r="C24" s="114">
        <f>'7.obr.'!H7</f>
        <v>0</v>
      </c>
      <c r="D24" s="115">
        <f>'7.obr.'!H8</f>
        <v>0</v>
      </c>
      <c r="E24" s="149"/>
      <c r="F24" s="149"/>
      <c r="G24" s="136"/>
      <c r="H24" s="141"/>
      <c r="I24" s="196"/>
      <c r="J24" s="20"/>
      <c r="K24" s="20"/>
      <c r="L24" s="20"/>
      <c r="M24" s="20"/>
      <c r="N24" s="20"/>
      <c r="O24" s="20"/>
      <c r="P24" s="116"/>
    </row>
    <row r="25" spans="1:17" s="79" customFormat="1" ht="12.9" customHeight="1" x14ac:dyDescent="0.25">
      <c r="A25" s="172">
        <v>8</v>
      </c>
      <c r="B25" s="117" t="str">
        <f>IF(ISBLANK('8.obr.'!C1),"",'8.obr.'!C1)</f>
        <v/>
      </c>
      <c r="C25" s="279" t="str">
        <f>IF(ISBLANK('8.obr.'!E1),"",'8.obr.'!E1)</f>
        <v/>
      </c>
      <c r="D25" s="280" t="str">
        <f>IF(ISBLANK('1.obr.'!E15),"",'1.obr.'!E15)</f>
        <v/>
      </c>
      <c r="E25" s="151">
        <f>'8.obr.'!B10</f>
        <v>0</v>
      </c>
      <c r="F25" s="151">
        <f>'8.obr.'!C10</f>
        <v>0</v>
      </c>
      <c r="G25" s="137">
        <f>'8.obr.'!D13</f>
        <v>0</v>
      </c>
      <c r="H25" s="142">
        <f>'8.obr.'!D10</f>
        <v>0</v>
      </c>
      <c r="I25" s="197">
        <f>'8.obr.'!D21</f>
        <v>0</v>
      </c>
      <c r="J25" s="111">
        <f>'8.obr.'!H22</f>
        <v>0</v>
      </c>
      <c r="K25" s="111">
        <f>'8.obr.'!H10</f>
        <v>0</v>
      </c>
      <c r="L25" s="111">
        <f>'8.obr.'!H9</f>
        <v>0.06</v>
      </c>
      <c r="M25" s="111">
        <f>'8.obr.'!H23</f>
        <v>0</v>
      </c>
      <c r="N25" s="111">
        <f>'8.obr.'!H24</f>
        <v>0</v>
      </c>
      <c r="O25" s="111">
        <f>'8.obr.'!H25</f>
        <v>0</v>
      </c>
      <c r="P25" s="112">
        <f>'8.obr.'!H26</f>
        <v>0</v>
      </c>
    </row>
    <row r="26" spans="1:17" s="79" customFormat="1" ht="12.9" customHeight="1" thickBot="1" x14ac:dyDescent="0.3">
      <c r="A26" s="174"/>
      <c r="B26" s="120"/>
      <c r="C26" s="145">
        <f>'8.obr.'!H7</f>
        <v>0</v>
      </c>
      <c r="D26" s="146">
        <f>'8.obr.'!H8</f>
        <v>0</v>
      </c>
      <c r="E26" s="152"/>
      <c r="F26" s="152"/>
      <c r="G26" s="178"/>
      <c r="H26" s="143"/>
      <c r="I26" s="198"/>
      <c r="J26" s="121"/>
      <c r="K26" s="121"/>
      <c r="L26" s="121"/>
      <c r="M26" s="121"/>
      <c r="N26" s="121"/>
      <c r="O26" s="121"/>
      <c r="P26" s="122"/>
    </row>
    <row r="27" spans="1:17" s="79" customFormat="1" ht="12.9" customHeight="1" thickTop="1" x14ac:dyDescent="0.25">
      <c r="A27" s="175"/>
      <c r="B27" s="175"/>
      <c r="C27" s="175"/>
      <c r="D27" s="175"/>
      <c r="E27" s="176"/>
      <c r="F27" s="177"/>
      <c r="G27" s="302"/>
      <c r="H27" s="303"/>
      <c r="I27" s="181" t="s">
        <v>72</v>
      </c>
      <c r="J27" s="19">
        <f>SUMIF(J10:J26,"&gt;0",J10:J26)</f>
        <v>0</v>
      </c>
      <c r="K27" s="199"/>
      <c r="L27" s="200"/>
      <c r="M27" s="20">
        <f>SUMIF(M10:M26,"&gt;0",M10:M26)</f>
        <v>0</v>
      </c>
      <c r="N27" s="20">
        <f>SUMIF(N10:N26,"&gt;0",N10:N26)</f>
        <v>0</v>
      </c>
      <c r="O27" s="21">
        <f>SUMIF(O10:O26,"&gt;0",O10:O26)</f>
        <v>0</v>
      </c>
      <c r="P27" s="123">
        <f>SUMIF(P10:P26,"&gt;0",P10:P26)</f>
        <v>0</v>
      </c>
    </row>
    <row r="28" spans="1:17" s="79" customFormat="1" ht="12.9" customHeight="1" x14ac:dyDescent="0.2">
      <c r="A28" s="83"/>
      <c r="B28" s="83"/>
      <c r="C28" s="83"/>
      <c r="D28" s="83"/>
      <c r="E28" s="89"/>
      <c r="F28" s="89"/>
      <c r="G28" s="89"/>
      <c r="H28" s="89"/>
      <c r="I28" s="89"/>
      <c r="J28" s="89"/>
      <c r="K28" s="89"/>
      <c r="L28" s="89"/>
      <c r="M28" s="90"/>
      <c r="N28" s="90"/>
      <c r="O28" s="90"/>
      <c r="P28" s="85"/>
      <c r="Q28" s="85"/>
    </row>
    <row r="29" spans="1:17" s="79" customFormat="1" ht="12.9" customHeight="1" x14ac:dyDescent="0.2">
      <c r="B29" s="83"/>
      <c r="C29" s="83"/>
      <c r="D29" s="83"/>
      <c r="E29" s="89"/>
      <c r="G29" s="89"/>
      <c r="H29" s="89"/>
      <c r="I29" s="89"/>
      <c r="J29" s="214"/>
      <c r="K29" s="214"/>
      <c r="L29" s="214"/>
      <c r="M29" s="215"/>
      <c r="N29" s="215"/>
      <c r="O29" s="215"/>
      <c r="P29" s="216"/>
    </row>
    <row r="30" spans="1:17" s="108" customFormat="1" ht="12.9" customHeight="1" x14ac:dyDescent="0.25">
      <c r="A30" s="54" t="s">
        <v>101</v>
      </c>
      <c r="G30" s="124"/>
      <c r="H30" s="282"/>
      <c r="I30" s="283"/>
      <c r="K30" s="217"/>
      <c r="L30" s="231" t="s">
        <v>102</v>
      </c>
      <c r="M30" s="211"/>
      <c r="N30" s="221"/>
      <c r="O30" s="222"/>
      <c r="P30" s="217"/>
    </row>
    <row r="31" spans="1:17" s="108" customFormat="1" ht="12.9" customHeight="1" x14ac:dyDescent="0.25">
      <c r="D31" s="100"/>
      <c r="I31" s="124"/>
      <c r="J31" s="271"/>
      <c r="K31" s="272"/>
      <c r="L31" s="272"/>
      <c r="M31" s="311"/>
      <c r="N31" s="311"/>
      <c r="O31" s="311"/>
      <c r="P31" s="312"/>
    </row>
    <row r="32" spans="1:17" s="108" customFormat="1" ht="12.9" customHeight="1" x14ac:dyDescent="0.25">
      <c r="A32" s="91" t="s">
        <v>9</v>
      </c>
      <c r="B32" s="128"/>
      <c r="C32" s="127"/>
      <c r="D32" s="127"/>
      <c r="E32" s="128"/>
      <c r="F32" s="129"/>
      <c r="G32" s="124"/>
      <c r="H32" s="124"/>
      <c r="I32" s="124"/>
      <c r="J32" s="219"/>
      <c r="K32" s="223"/>
      <c r="L32" s="284" t="s">
        <v>107</v>
      </c>
      <c r="M32" s="270"/>
      <c r="N32" s="270"/>
      <c r="O32" s="270"/>
      <c r="P32" s="270"/>
    </row>
    <row r="33" spans="1:17" s="108" customFormat="1" ht="12.9" customHeight="1" x14ac:dyDescent="0.25">
      <c r="A33" s="290"/>
      <c r="B33" s="291"/>
      <c r="C33" s="291"/>
      <c r="D33" s="291"/>
      <c r="E33" s="292"/>
      <c r="F33" s="128"/>
      <c r="G33" s="125"/>
      <c r="H33" s="80"/>
      <c r="I33" s="125"/>
      <c r="J33" s="219"/>
      <c r="K33" s="223"/>
      <c r="L33" s="270"/>
      <c r="M33" s="270"/>
      <c r="N33" s="270"/>
      <c r="O33" s="270"/>
      <c r="P33" s="270"/>
    </row>
    <row r="34" spans="1:17" ht="12.9" customHeight="1" x14ac:dyDescent="0.25">
      <c r="A34" s="54"/>
      <c r="B34" s="54"/>
      <c r="C34" s="54"/>
      <c r="D34" s="54"/>
      <c r="F34" s="108"/>
      <c r="G34" s="224"/>
      <c r="H34" s="224"/>
      <c r="I34" s="124"/>
      <c r="J34" s="218"/>
      <c r="K34" s="218"/>
      <c r="L34" s="229"/>
      <c r="M34" s="229"/>
      <c r="N34" s="229"/>
      <c r="O34" s="229"/>
      <c r="P34" s="229"/>
    </row>
    <row r="35" spans="1:17" ht="12.9" customHeight="1" x14ac:dyDescent="0.25">
      <c r="B35" s="101" t="s">
        <v>14</v>
      </c>
      <c r="C35" s="131"/>
      <c r="D35" s="179"/>
      <c r="E35" s="129"/>
      <c r="G35" s="304"/>
      <c r="H35" s="272"/>
      <c r="I35" s="80"/>
      <c r="J35" s="209"/>
      <c r="K35" s="209"/>
      <c r="L35" s="229"/>
      <c r="M35" s="229"/>
      <c r="N35" s="229"/>
      <c r="O35" s="229"/>
      <c r="P35" s="229"/>
    </row>
    <row r="36" spans="1:17" s="132" customFormat="1" ht="12.9" customHeight="1" x14ac:dyDescent="0.25">
      <c r="B36" s="127"/>
      <c r="G36" s="225"/>
      <c r="H36" s="226"/>
      <c r="K36" s="210"/>
      <c r="L36" s="230"/>
      <c r="M36" s="230"/>
      <c r="N36" s="230"/>
      <c r="O36" s="230"/>
      <c r="P36" s="230"/>
      <c r="Q36" s="213"/>
    </row>
    <row r="37" spans="1:17" s="132" customFormat="1" ht="17.100000000000001" customHeight="1" x14ac:dyDescent="0.25">
      <c r="A37" s="273"/>
      <c r="B37" s="274"/>
      <c r="C37" s="274"/>
      <c r="D37" s="274"/>
      <c r="E37" s="208"/>
      <c r="F37" s="208"/>
      <c r="G37" s="208"/>
      <c r="H37" s="208"/>
      <c r="I37" s="208"/>
      <c r="K37" s="208"/>
      <c r="L37" s="230"/>
      <c r="M37" s="230"/>
      <c r="N37" s="230"/>
      <c r="O37" s="230"/>
      <c r="P37" s="230"/>
      <c r="Q37" s="213"/>
    </row>
    <row r="38" spans="1:17" s="132" customFormat="1" x14ac:dyDescent="0.25">
      <c r="A38" s="293"/>
      <c r="B38" s="294"/>
      <c r="C38" s="294"/>
      <c r="D38" s="294"/>
      <c r="E38" s="294"/>
      <c r="F38" s="294"/>
      <c r="G38" s="294"/>
      <c r="H38" s="294"/>
      <c r="I38" s="294"/>
      <c r="J38" s="294"/>
      <c r="K38" s="294"/>
      <c r="L38" s="294"/>
      <c r="M38" s="294"/>
      <c r="N38" s="294"/>
      <c r="O38" s="201"/>
    </row>
    <row r="39" spans="1:17" s="132" customFormat="1" x14ac:dyDescent="0.25">
      <c r="A39" s="127"/>
      <c r="B39" s="127"/>
      <c r="G39" s="130"/>
      <c r="H39" s="130"/>
      <c r="I39" s="130"/>
      <c r="M39" s="269"/>
      <c r="N39" s="269"/>
      <c r="O39" s="269"/>
      <c r="P39" s="270"/>
    </row>
    <row r="40" spans="1:17" s="132" customFormat="1" x14ac:dyDescent="0.25">
      <c r="A40" s="133"/>
      <c r="B40" s="133"/>
      <c r="C40" s="108"/>
      <c r="D40" s="108"/>
      <c r="E40" s="108"/>
      <c r="G40" s="130"/>
      <c r="H40" s="130"/>
      <c r="I40" s="130"/>
      <c r="M40" s="270"/>
      <c r="N40" s="270"/>
      <c r="O40" s="270"/>
      <c r="P40" s="270"/>
    </row>
    <row r="41" spans="1:17" s="132" customFormat="1" x14ac:dyDescent="0.25">
      <c r="A41" s="133"/>
      <c r="B41" s="133"/>
      <c r="C41" s="108"/>
      <c r="D41" s="108"/>
      <c r="E41" s="108"/>
      <c r="G41" s="130"/>
      <c r="H41" s="130"/>
      <c r="I41" s="130"/>
      <c r="M41" s="270"/>
      <c r="N41" s="270"/>
      <c r="O41" s="270"/>
      <c r="P41" s="270"/>
    </row>
    <row r="42" spans="1:17" s="132" customFormat="1" x14ac:dyDescent="0.25">
      <c r="A42" s="133"/>
      <c r="B42" s="133"/>
      <c r="C42" s="108"/>
      <c r="D42" s="108"/>
      <c r="E42" s="108"/>
      <c r="G42" s="130"/>
      <c r="H42" s="130"/>
      <c r="I42" s="130"/>
      <c r="M42" s="270"/>
      <c r="N42" s="270"/>
      <c r="O42" s="270"/>
      <c r="P42" s="270"/>
    </row>
    <row r="43" spans="1:17" x14ac:dyDescent="0.25">
      <c r="A43" s="92"/>
      <c r="B43" s="92"/>
      <c r="C43" s="108"/>
      <c r="D43" s="108"/>
      <c r="E43" s="108"/>
      <c r="M43" s="82"/>
      <c r="N43" s="125"/>
      <c r="O43" s="126"/>
    </row>
    <row r="44" spans="1:17" x14ac:dyDescent="0.25">
      <c r="A44" s="93"/>
      <c r="B44" s="93"/>
      <c r="C44" s="108"/>
      <c r="D44" s="108"/>
      <c r="E44" s="108"/>
      <c r="M44" s="134"/>
      <c r="N44" s="125"/>
      <c r="O44" s="126"/>
    </row>
    <row r="45" spans="1:17" x14ac:dyDescent="0.25">
      <c r="A45" s="54"/>
      <c r="B45" s="54"/>
      <c r="C45" s="108"/>
      <c r="D45" s="108"/>
      <c r="E45" s="108"/>
      <c r="F45" s="108"/>
      <c r="G45" s="124"/>
      <c r="H45" s="124"/>
      <c r="I45" s="124"/>
      <c r="J45" s="108"/>
      <c r="K45" s="108"/>
      <c r="L45" s="108"/>
      <c r="M45" s="94"/>
      <c r="N45" s="54"/>
      <c r="O45" s="54"/>
    </row>
  </sheetData>
  <sheetProtection algorithmName="SHA-512" hashValue="3QnAVPRr7ZFTOgMY6WU690vz7QS5IOaAzJIefh5yNh7lomDX9YOl4ra6gFnsbhYCPPFVJJAj2CSVkah2ZrUpNA==" saltValue="E3ucelLl97XCcMXb+lHW+g==" spinCount="100000" sheet="1" selectLockedCells="1"/>
  <mergeCells count="28">
    <mergeCell ref="A38:N38"/>
    <mergeCell ref="F4:H4"/>
    <mergeCell ref="F5:H5"/>
    <mergeCell ref="A1:D1"/>
    <mergeCell ref="A2:D2"/>
    <mergeCell ref="A3:D3"/>
    <mergeCell ref="G27:H27"/>
    <mergeCell ref="G35:H35"/>
    <mergeCell ref="C8:D8"/>
    <mergeCell ref="C11:D11"/>
    <mergeCell ref="F6:H6"/>
    <mergeCell ref="M31:P31"/>
    <mergeCell ref="M39:P42"/>
    <mergeCell ref="J31:L31"/>
    <mergeCell ref="A37:D37"/>
    <mergeCell ref="A4:D4"/>
    <mergeCell ref="C23:D23"/>
    <mergeCell ref="C25:D25"/>
    <mergeCell ref="C13:D13"/>
    <mergeCell ref="C15:D15"/>
    <mergeCell ref="C17:D17"/>
    <mergeCell ref="C19:D19"/>
    <mergeCell ref="C21:D21"/>
    <mergeCell ref="H30:I30"/>
    <mergeCell ref="L32:P33"/>
    <mergeCell ref="C6:D6"/>
    <mergeCell ref="I8:I10"/>
    <mergeCell ref="A33:E33"/>
  </mergeCells>
  <phoneticPr fontId="2" type="noConversion"/>
  <dataValidations count="1">
    <dataValidation type="list" showInputMessage="1" showErrorMessage="1" sqref="P5:P7" xr:uid="{13C3AD2A-987B-4444-8B5F-957B4E4BC8AC}">
      <formula1>"DA,NE"</formula1>
    </dataValidation>
  </dataValidations>
  <pageMargins left="0.25" right="0.25" top="0.75" bottom="0.75" header="0.3" footer="0.3"/>
  <pageSetup paperSize="9" scale="99"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7CC67-DE32-4E10-BAD2-8B61C8DED59F}">
  <sheetPr>
    <pageSetUpPr fitToPage="1"/>
  </sheetPr>
  <dimension ref="A1:L3"/>
  <sheetViews>
    <sheetView workbookViewId="0">
      <selection activeCell="C1" sqref="C1:L1"/>
    </sheetView>
  </sheetViews>
  <sheetFormatPr defaultRowHeight="13.2" x14ac:dyDescent="0.25"/>
  <cols>
    <col min="1" max="1" width="20.77734375" customWidth="1"/>
    <col min="2" max="2" width="14.21875" customWidth="1"/>
    <col min="3" max="3" width="12.109375" customWidth="1"/>
  </cols>
  <sheetData>
    <row r="1" spans="1:12" ht="39" customHeight="1" thickBot="1" x14ac:dyDescent="0.3">
      <c r="A1" s="232" t="s">
        <v>106</v>
      </c>
      <c r="C1" s="313"/>
      <c r="D1" s="314"/>
      <c r="E1" s="314"/>
      <c r="F1" s="314"/>
      <c r="G1" s="314"/>
      <c r="H1" s="314"/>
      <c r="I1" s="314"/>
      <c r="J1" s="314"/>
      <c r="K1" s="314"/>
      <c r="L1" s="315"/>
    </row>
    <row r="3" spans="1:12" x14ac:dyDescent="0.25">
      <c r="A3" s="232" t="s">
        <v>104</v>
      </c>
      <c r="B3" s="232" t="s">
        <v>105</v>
      </c>
    </row>
  </sheetData>
  <mergeCells count="1">
    <mergeCell ref="C1:L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13</vt:i4>
      </vt:variant>
    </vt:vector>
  </HeadingPairs>
  <TitlesOfParts>
    <vt:vector size="13" baseType="lpstr">
      <vt:lpstr>Navodila</vt:lpstr>
      <vt:lpstr>šifrant</vt:lpstr>
      <vt:lpstr>skriti šifrant</vt:lpstr>
      <vt:lpstr>1.obr.</vt:lpstr>
      <vt:lpstr>2.obr.</vt:lpstr>
      <vt:lpstr>3.obr.</vt:lpstr>
      <vt:lpstr>4.obr.</vt:lpstr>
      <vt:lpstr>5.obr.</vt:lpstr>
      <vt:lpstr>6.obr.</vt:lpstr>
      <vt:lpstr>7.obr.</vt:lpstr>
      <vt:lpstr>8.obr.</vt:lpstr>
      <vt:lpstr>zahtevek</vt:lpstr>
      <vt:lpstr>Posebni delovni koledar</vt:lpstr>
    </vt:vector>
  </TitlesOfParts>
  <Company>ZZZS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ZZZS</dc:creator>
  <cp:lastModifiedBy>Martina Copot</cp:lastModifiedBy>
  <cp:lastPrinted>2020-04-10T01:45:20Z</cp:lastPrinted>
  <dcterms:created xsi:type="dcterms:W3CDTF">2004-10-25T09:54:36Z</dcterms:created>
  <dcterms:modified xsi:type="dcterms:W3CDTF">2020-04-10T02:20:37Z</dcterms:modified>
</cp:coreProperties>
</file>